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B:\ASB - DOE\DOE Road Safety\Mais3+\2026\final documents\"/>
    </mc:Choice>
  </mc:AlternateContent>
  <xr:revisionPtr revIDLastSave="0" documentId="13_ncr:1_{99E3C7D8-EF68-4C57-AD6C-B3E2EAB070A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ver" sheetId="1" r:id="rId1"/>
    <sheet name="Contents" sheetId="2" r:id="rId2"/>
    <sheet name="Table 1" sheetId="3" r:id="rId3"/>
    <sheet name="Table 2" sheetId="4" r:id="rId4"/>
    <sheet name="Table 3" sheetId="5" r:id="rId5"/>
    <sheet name="Table 4" sheetId="6" r:id="rId6"/>
    <sheet name="Table 5" sheetId="7" r:id="rId7"/>
    <sheet name="Table 6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8" l="1"/>
  <c r="K25" i="8"/>
  <c r="K24" i="8"/>
  <c r="K23" i="8"/>
  <c r="K22" i="8"/>
  <c r="K21" i="8"/>
  <c r="CD5" i="6" l="1"/>
  <c r="CD6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CD25" i="6"/>
  <c r="CD26" i="6"/>
  <c r="CD27" i="6"/>
  <c r="CD28" i="6"/>
  <c r="CD29" i="6"/>
  <c r="CD30" i="6"/>
  <c r="CD31" i="6"/>
  <c r="CD32" i="6"/>
  <c r="CD33" i="6"/>
  <c r="CD34" i="6"/>
  <c r="BG5" i="6"/>
  <c r="BH5" i="6"/>
  <c r="BI5" i="6"/>
  <c r="BJ5" i="6"/>
  <c r="BK5" i="6"/>
  <c r="BL5" i="6"/>
  <c r="BM5" i="6"/>
  <c r="BN5" i="6"/>
  <c r="BO5" i="6"/>
  <c r="BP5" i="6"/>
  <c r="BQ5" i="6"/>
  <c r="BR5" i="6"/>
  <c r="BS5" i="6"/>
  <c r="BT5" i="6"/>
  <c r="BU5" i="6"/>
  <c r="BV5" i="6"/>
  <c r="BW5" i="6"/>
  <c r="BX5" i="6"/>
  <c r="BY5" i="6"/>
  <c r="BZ5" i="6"/>
  <c r="CA5" i="6"/>
  <c r="CB5" i="6"/>
  <c r="CC5" i="6"/>
  <c r="BG6" i="6"/>
  <c r="BH6" i="6"/>
  <c r="BI6" i="6"/>
  <c r="BJ6" i="6"/>
  <c r="BK6" i="6"/>
  <c r="BL6" i="6"/>
  <c r="BM6" i="6"/>
  <c r="BN6" i="6"/>
  <c r="BO6" i="6"/>
  <c r="BP6" i="6"/>
  <c r="BQ6" i="6"/>
  <c r="BR6" i="6"/>
  <c r="BS6" i="6"/>
  <c r="BT6" i="6"/>
  <c r="BU6" i="6"/>
  <c r="BV6" i="6"/>
  <c r="BW6" i="6"/>
  <c r="BX6" i="6"/>
  <c r="BY6" i="6"/>
  <c r="BZ6" i="6"/>
  <c r="CA6" i="6"/>
  <c r="CB6" i="6"/>
  <c r="CC6" i="6"/>
  <c r="BG7" i="6"/>
  <c r="BH7" i="6"/>
  <c r="BI7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BG8" i="6"/>
  <c r="BH8" i="6"/>
  <c r="BI8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BG9" i="6"/>
  <c r="BH9" i="6"/>
  <c r="BI9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CC9" i="6"/>
  <c r="BG10" i="6"/>
  <c r="BH10" i="6"/>
  <c r="BI10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CC10" i="6"/>
  <c r="BG11" i="6"/>
  <c r="BH11" i="6"/>
  <c r="BI11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BG12" i="6"/>
  <c r="BH12" i="6"/>
  <c r="BI12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BG13" i="6"/>
  <c r="BH13" i="6"/>
  <c r="BI13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CC13" i="6"/>
  <c r="BG14" i="6"/>
  <c r="BH14" i="6"/>
  <c r="BI14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BG15" i="6"/>
  <c r="BH15" i="6"/>
  <c r="BI15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CC15" i="6"/>
  <c r="BG16" i="6"/>
  <c r="BH16" i="6"/>
  <c r="BI16" i="6"/>
  <c r="BJ16" i="6"/>
  <c r="BK16" i="6"/>
  <c r="BL16" i="6"/>
  <c r="BM16" i="6"/>
  <c r="BN16" i="6"/>
  <c r="BO16" i="6"/>
  <c r="BP16" i="6"/>
  <c r="BQ16" i="6"/>
  <c r="BR16" i="6"/>
  <c r="BS16" i="6"/>
  <c r="BT16" i="6"/>
  <c r="BU16" i="6"/>
  <c r="BV16" i="6"/>
  <c r="BW16" i="6"/>
  <c r="BX16" i="6"/>
  <c r="BY16" i="6"/>
  <c r="BZ16" i="6"/>
  <c r="CA16" i="6"/>
  <c r="CB16" i="6"/>
  <c r="CC16" i="6"/>
  <c r="BG17" i="6"/>
  <c r="BH17" i="6"/>
  <c r="BI17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CC17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BG19" i="6"/>
  <c r="BH19" i="6"/>
  <c r="BI19" i="6"/>
  <c r="BJ19" i="6"/>
  <c r="BK19" i="6"/>
  <c r="BL19" i="6"/>
  <c r="BM19" i="6"/>
  <c r="BN19" i="6"/>
  <c r="BO19" i="6"/>
  <c r="BP19" i="6"/>
  <c r="BQ19" i="6"/>
  <c r="BR19" i="6"/>
  <c r="BS19" i="6"/>
  <c r="BT19" i="6"/>
  <c r="BU19" i="6"/>
  <c r="BV19" i="6"/>
  <c r="BW19" i="6"/>
  <c r="BX19" i="6"/>
  <c r="BY19" i="6"/>
  <c r="BZ19" i="6"/>
  <c r="CA19" i="6"/>
  <c r="CB19" i="6"/>
  <c r="CC19" i="6"/>
  <c r="BG20" i="6"/>
  <c r="BH20" i="6"/>
  <c r="BI20" i="6"/>
  <c r="BJ20" i="6"/>
  <c r="BK20" i="6"/>
  <c r="BL20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B20" i="6"/>
  <c r="CC20" i="6"/>
  <c r="BG21" i="6"/>
  <c r="BH21" i="6"/>
  <c r="BI21" i="6"/>
  <c r="BJ21" i="6"/>
  <c r="BK21" i="6"/>
  <c r="BL21" i="6"/>
  <c r="BM21" i="6"/>
  <c r="BN21" i="6"/>
  <c r="BO21" i="6"/>
  <c r="BP21" i="6"/>
  <c r="BQ21" i="6"/>
  <c r="BR21" i="6"/>
  <c r="BS21" i="6"/>
  <c r="BT21" i="6"/>
  <c r="BU21" i="6"/>
  <c r="BV21" i="6"/>
  <c r="BW21" i="6"/>
  <c r="BX21" i="6"/>
  <c r="BY21" i="6"/>
  <c r="BZ21" i="6"/>
  <c r="CA21" i="6"/>
  <c r="CB21" i="6"/>
  <c r="CC21" i="6"/>
  <c r="BG22" i="6"/>
  <c r="BH22" i="6"/>
  <c r="BI22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CC22" i="6"/>
  <c r="BG23" i="6"/>
  <c r="BH23" i="6"/>
  <c r="BI23" i="6"/>
  <c r="BJ23" i="6"/>
  <c r="BK23" i="6"/>
  <c r="BL23" i="6"/>
  <c r="BM23" i="6"/>
  <c r="BN23" i="6"/>
  <c r="BO23" i="6"/>
  <c r="BP23" i="6"/>
  <c r="BQ23" i="6"/>
  <c r="BR23" i="6"/>
  <c r="BS23" i="6"/>
  <c r="BT23" i="6"/>
  <c r="BU23" i="6"/>
  <c r="BV23" i="6"/>
  <c r="BW23" i="6"/>
  <c r="BX23" i="6"/>
  <c r="BY23" i="6"/>
  <c r="BZ23" i="6"/>
  <c r="CA23" i="6"/>
  <c r="CB23" i="6"/>
  <c r="CC23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CC24" i="6"/>
  <c r="BG25" i="6"/>
  <c r="BH25" i="6"/>
  <c r="BI25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CC25" i="6"/>
  <c r="BG26" i="6"/>
  <c r="BH26" i="6"/>
  <c r="BI26" i="6"/>
  <c r="BJ26" i="6"/>
  <c r="BK26" i="6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CC26" i="6"/>
  <c r="BG27" i="6"/>
  <c r="BH27" i="6"/>
  <c r="BI27" i="6"/>
  <c r="BJ27" i="6"/>
  <c r="BK27" i="6"/>
  <c r="BL27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CC27" i="6"/>
  <c r="BG28" i="6"/>
  <c r="BH28" i="6"/>
  <c r="BI28" i="6"/>
  <c r="BJ28" i="6"/>
  <c r="BK28" i="6"/>
  <c r="BL28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CC28" i="6"/>
  <c r="BG29" i="6"/>
  <c r="BH29" i="6"/>
  <c r="BI29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CC29" i="6"/>
  <c r="BG30" i="6"/>
  <c r="BH30" i="6"/>
  <c r="BI30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CC30" i="6"/>
  <c r="BG31" i="6"/>
  <c r="BH31" i="6"/>
  <c r="BI31" i="6"/>
  <c r="BJ31" i="6"/>
  <c r="BK31" i="6"/>
  <c r="BL31" i="6"/>
  <c r="BM31" i="6"/>
  <c r="BN31" i="6"/>
  <c r="BO31" i="6"/>
  <c r="BP31" i="6"/>
  <c r="BQ31" i="6"/>
  <c r="BR31" i="6"/>
  <c r="BS31" i="6"/>
  <c r="BT31" i="6"/>
  <c r="BU31" i="6"/>
  <c r="BV31" i="6"/>
  <c r="BW31" i="6"/>
  <c r="BX31" i="6"/>
  <c r="BY31" i="6"/>
  <c r="BZ31" i="6"/>
  <c r="CA31" i="6"/>
  <c r="CB31" i="6"/>
  <c r="CC31" i="6"/>
  <c r="BG32" i="6"/>
  <c r="BH32" i="6"/>
  <c r="BI32" i="6"/>
  <c r="BJ32" i="6"/>
  <c r="BK32" i="6"/>
  <c r="BL32" i="6"/>
  <c r="BM32" i="6"/>
  <c r="BN32" i="6"/>
  <c r="BO32" i="6"/>
  <c r="BP32" i="6"/>
  <c r="BQ32" i="6"/>
  <c r="BR32" i="6"/>
  <c r="BS32" i="6"/>
  <c r="BT32" i="6"/>
  <c r="BU32" i="6"/>
  <c r="BV32" i="6"/>
  <c r="BW32" i="6"/>
  <c r="BX32" i="6"/>
  <c r="BY32" i="6"/>
  <c r="BZ32" i="6"/>
  <c r="CA32" i="6"/>
  <c r="CB32" i="6"/>
  <c r="CC32" i="6"/>
  <c r="BG33" i="6"/>
  <c r="BH33" i="6"/>
  <c r="BI33" i="6"/>
  <c r="BJ33" i="6"/>
  <c r="BK33" i="6"/>
  <c r="BL33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CC33" i="6"/>
  <c r="BG34" i="6"/>
  <c r="BH34" i="6"/>
  <c r="BI34" i="6"/>
  <c r="BJ34" i="6"/>
  <c r="BK34" i="6"/>
  <c r="BL34" i="6"/>
  <c r="BM34" i="6"/>
  <c r="BN34" i="6"/>
  <c r="BO34" i="6"/>
  <c r="BP34" i="6"/>
  <c r="BQ34" i="6"/>
  <c r="BR34" i="6"/>
  <c r="BS34" i="6"/>
  <c r="BT34" i="6"/>
  <c r="BU34" i="6"/>
  <c r="BV34" i="6"/>
  <c r="BW34" i="6"/>
  <c r="BX34" i="6"/>
  <c r="BY34" i="6"/>
  <c r="BZ34" i="6"/>
  <c r="CA34" i="6"/>
  <c r="CB34" i="6"/>
  <c r="CC34" i="6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BF25" i="6"/>
  <c r="BF26" i="6"/>
  <c r="BF27" i="6"/>
  <c r="BF28" i="6"/>
  <c r="BF29" i="6"/>
  <c r="BF30" i="6"/>
  <c r="BF31" i="6"/>
  <c r="BF32" i="6"/>
  <c r="BF33" i="6"/>
  <c r="BF34" i="6"/>
  <c r="BF5" i="6"/>
  <c r="A92" i="8" l="1"/>
  <c r="A63" i="8"/>
  <c r="A32" i="8"/>
  <c r="M26" i="8"/>
  <c r="L26" i="8"/>
  <c r="M25" i="8"/>
  <c r="L25" i="8"/>
  <c r="M24" i="8"/>
  <c r="L24" i="8"/>
  <c r="M23" i="8"/>
  <c r="L23" i="8"/>
  <c r="M22" i="8"/>
  <c r="L22" i="8"/>
  <c r="M21" i="8"/>
  <c r="L21" i="8"/>
  <c r="M20" i="8"/>
  <c r="L20" i="8"/>
  <c r="K20" i="8"/>
  <c r="A12" i="8"/>
  <c r="A53" i="7"/>
  <c r="A35" i="7"/>
  <c r="A17" i="7"/>
  <c r="A53" i="6"/>
  <c r="A38" i="6"/>
  <c r="A36" i="5"/>
  <c r="A36" i="4"/>
  <c r="A67" i="3"/>
  <c r="A34" i="3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<sst xmlns="http://schemas.openxmlformats.org/spreadsheetml/2006/main" count="387" uniqueCount="175">
  <si>
    <t>Contents:</t>
  </si>
  <si>
    <t>Admissions to hospital in Northern Ireland for road traffic collisions, by severity of injury based on the Abbreviated Injury Scale: 1999-2024</t>
  </si>
  <si>
    <t>Admissions to hospital in Northern Ireland for road traffic collisions, by severity of injury based on the Abbreviated Injury Scale: 1999-2024 Three-year Rolling Average</t>
  </si>
  <si>
    <t>Admissions to hospital for road traffic collisions and PSNI reported Serious Injuries in Northern Ireland, 1999-2024</t>
  </si>
  <si>
    <t>Hospital admissions,  MAIS3+ casualties, and PSNI reported Serious Injuries for road traffic collisions, Northern Ireland, 1999-2024</t>
  </si>
  <si>
    <t>Hospital admissions,  MAIS3+ casualties, and PSNI reported Serious Injuries for road traffic collisions, by age: Northern Ireland, 1999-2024</t>
  </si>
  <si>
    <t>MAIS3+ casualties from road traffic collisions, by age: Northern Ireland, 1999-2024 Three-year Rolling Average</t>
  </si>
  <si>
    <t>MAIS3+ casualties and PSNI reported Serious Injuries for road traffic collisions, by age and gender: Northern Ireland, 2020-2024</t>
  </si>
  <si>
    <t>Proportion of MAIS3+ casualties and PSNI reported Serious Injuries for road traffic collisions, by age and gender: Northern Ireland, 2020-2024</t>
  </si>
  <si>
    <t>Proportion of hospital admissions for road traffic collisions that have MAIS3+ injuries and proportion of PSNI injuries that are serious, by age and gender: Northern Ireland, 2020-2024</t>
  </si>
  <si>
    <t>MAIS3+ casualties and PSNI reported Serious Injuries for road traffic collisions, by road user type: Northern Ireland, 2020-2024</t>
  </si>
  <si>
    <t>Hospital admissions for road traffic collisions, by road user type and severity of injury  based on the Abbreviated Injury Scale: Northern Ireland, 2020-2024</t>
  </si>
  <si>
    <t>Number of MAIS 3+ casualties by road user type, Northern Ireland 1999-2024</t>
  </si>
  <si>
    <t>Table 1a: Admissions* to hospital in Northern Ireland for road traffic collisions, by severity of</t>
  </si>
  <si>
    <t>injury based on the Abbreviated Injury Scale: 1999-2024</t>
  </si>
  <si>
    <t>Year_Admission</t>
  </si>
  <si>
    <t>Mais 1-2</t>
  </si>
  <si>
    <t>Mais 3+</t>
  </si>
  <si>
    <t>Mais Unknown</t>
  </si>
  <si>
    <t>Total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</si>
  <si>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</si>
  <si>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</si>
  <si>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</si>
  <si>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</si>
  <si>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</si>
  <si>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</si>
  <si>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</si>
  <si>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</si>
  <si>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</si>
  <si>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</si>
  <si>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</si>
  <si>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</si>
  <si>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</si>
  <si>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</si>
  <si>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</si>
  <si>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</si>
  <si>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</si>
  <si>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</si>
  <si>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</si>
  <si>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</si>
  <si>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</si>
  <si>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</si>
  <si>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</si>
  <si>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</si>
  <si>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</si>
  <si>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</si>
  <si>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* A single patient may have more than one admission of care arising from a single collision; however, the number of such</t>
  </si>
  <si>
    <t>cases is expected to be very small.</t>
  </si>
  <si>
    <t>Table 1b: Admissions* to hospital in Northern Ireland for road traffic collisions, by severity of</t>
  </si>
  <si>
    <t>Years</t>
  </si>
  <si>
    <t>MAIS 1-2</t>
  </si>
  <si>
    <t>MAIS 3+</t>
  </si>
  <si>
    <t>MAIS Unknown</t>
  </si>
  <si>
    <t>1999 - 2001</t>
  </si>
  <si>
    <t>2000 - 2002</t>
  </si>
  <si>
    <t>2001 - 2003</t>
  </si>
  <si>
    <t>2002 - 2004</t>
  </si>
  <si>
    <t>2003 - 2005</t>
  </si>
  <si>
    <t>2004 - 2006</t>
  </si>
  <si>
    <t>2005 - 2007</t>
  </si>
  <si>
    <t>2006 - 2008</t>
  </si>
  <si>
    <t>2007 - 2009</t>
  </si>
  <si>
    <t>2008 - 2010</t>
  </si>
  <si>
    <t>2009 - 2011</t>
  </si>
  <si>
    <t>2010 - 2012</t>
  </si>
  <si>
    <t>2011 - 2013</t>
  </si>
  <si>
    <t>2012 - 2014</t>
  </si>
  <si>
    <t>2013 - 2015</t>
  </si>
  <si>
    <t>2014 - 2016</t>
  </si>
  <si>
    <t>2015 - 2017</t>
  </si>
  <si>
    <t>2016 - 2018</t>
  </si>
  <si>
    <t>2017 - 2019</t>
  </si>
  <si>
    <t>2018 - 2020</t>
  </si>
  <si>
    <t>2019 - 2021</t>
  </si>
  <si>
    <t>2020 - 2022</t>
  </si>
  <si>
    <t>2021 - 2023</t>
  </si>
  <si>
    <t>2022 - 2024</t>
  </si>
  <si>
    <t>Table 2: Admissions to hospital for road traffic collisions and PSNI reported serious injuries in</t>
  </si>
  <si>
    <t>Northern Ireland: 1999-2024</t>
  </si>
  <si>
    <t>year</t>
  </si>
  <si>
    <t>Number of Admissions</t>
  </si>
  <si>
    <t>MAIS3+</t>
  </si>
  <si>
    <t>MAIS3+/Admissions</t>
  </si>
  <si>
    <t>PSNI Serious Injuries</t>
  </si>
  <si>
    <t>MAIS3+/PSNI SIs</t>
  </si>
  <si>
    <t>PSNI SIs/Admissions</t>
  </si>
  <si>
    <t>1999 - 2024</t>
  </si>
  <si>
    <t>2020 - 2024</t>
  </si>
  <si>
    <t>Table 3: Hospital admissions, MAIS3+ casualties, and PSNI reported serious injuries for road traffic collisions, by sex:</t>
  </si>
  <si>
    <t>Hospital Admissions</t>
  </si>
  <si>
    <t>PSNI Serious Injuries*</t>
  </si>
  <si>
    <t>* The Department holds PSNI data from 2002</t>
  </si>
  <si>
    <t>Year</t>
  </si>
  <si>
    <t>Male</t>
  </si>
  <si>
    <t>Female</t>
  </si>
  <si>
    <t>% Male</t>
  </si>
  <si>
    <t>Table 4: Hospital admissions, MAIS3+ casualties, and PSNI reported serious injuries for road</t>
  </si>
  <si>
    <t>traffic collisions, by age: Northern Ireland: 1999-2024</t>
  </si>
  <si>
    <t>Casualty</t>
  </si>
  <si>
    <t>PSNI</t>
  </si>
  <si>
    <t>0-9</t>
  </si>
  <si>
    <t>10-19</t>
  </si>
  <si>
    <t>20-29</t>
  </si>
  <si>
    <t>30-39</t>
  </si>
  <si>
    <t>40-49</t>
  </si>
  <si>
    <t>50-59</t>
  </si>
  <si>
    <t>60-69</t>
  </si>
  <si>
    <t>70+</t>
  </si>
  <si>
    <t>% 70+</t>
  </si>
  <si>
    <t>Note: for MAIS3+ casualties and hospital admissions, age refers to age at the start of admission, for PSNI serious injuries</t>
  </si>
  <si>
    <t>it is the age at time of collision.</t>
  </si>
  <si>
    <t>Age</t>
  </si>
  <si>
    <t>2020-2024</t>
  </si>
  <si>
    <t>Table 4b: MAIS3+ casualties from road traffic collisions, by age: Northern Ireland, 1999-2024 Three-Year Rolling Average</t>
  </si>
  <si>
    <t>Table 5a: MAIS3+ casualties and PSNI reported serious injuries for road traffic collisions, by age and</t>
  </si>
  <si>
    <t>sex: Northern Ireland: 2020-2024</t>
  </si>
  <si>
    <t>Note: For MAIS3+ casualties and hospital admissions, age refers to the age at the start of the admission, for PSNI serious injures</t>
  </si>
  <si>
    <t>it is the age at the time of the collision</t>
  </si>
  <si>
    <t>Table 5b: Proportion of MAIS3+ casualties and PSNI reported serious injuries for road traffic collisions, by age and</t>
  </si>
  <si>
    <t>0 to 9</t>
  </si>
  <si>
    <t>10 to 19</t>
  </si>
  <si>
    <t>20 to 29</t>
  </si>
  <si>
    <t>30 to 39</t>
  </si>
  <si>
    <t>40 to 49</t>
  </si>
  <si>
    <t>50 to 59</t>
  </si>
  <si>
    <t>60 to 69</t>
  </si>
  <si>
    <t>Note: For MAIS3+ casualties and hospital admissions, age refers to the age at the start of the admission; for PSNI serious injuries</t>
  </si>
  <si>
    <t>Table 5c: Proportion of hospital admissions for road traffic collisions that have MAIS3+ injuries and proportion of PSNI</t>
  </si>
  <si>
    <t>injuries that are serious, by age and sex: Northern Ireland: 2020-2024</t>
  </si>
  <si>
    <t xml:space="preserve">Table 6a: MAIS3+ casualties and PSNI reported serious injuries for road traffic collisions, by </t>
  </si>
  <si>
    <t>road user type: Northern Ireland: 2020-2024</t>
  </si>
  <si>
    <t>Road User</t>
  </si>
  <si>
    <t>Pedestrian</t>
  </si>
  <si>
    <t>Pedal Cyclist</t>
  </si>
  <si>
    <t>Motorcyclist</t>
  </si>
  <si>
    <t>Car</t>
  </si>
  <si>
    <t>Other/Unknown</t>
  </si>
  <si>
    <t>Number</t>
  </si>
  <si>
    <t>%age</t>
  </si>
  <si>
    <t xml:space="preserve">Table 6b: Hospital admissions for road traffic collisions, by road user type and severity of injury based </t>
  </si>
  <si>
    <t>on the Abbreviated Injury Scale: Northern Ireland: 2020-2024</t>
  </si>
  <si>
    <t>type</t>
  </si>
  <si>
    <t>% age</t>
  </si>
  <si>
    <t>Other</t>
  </si>
  <si>
    <t>Unknown</t>
  </si>
  <si>
    <t>Table 6c: Number of MAIS 3+ casualties by road user type, Northern Ireland: 1999-2024</t>
  </si>
  <si>
    <t>Motor cyclist</t>
  </si>
  <si>
    <t>Table 6d: Number of MAIS 3+ casualties by selected road user type, Northern Ireland 19992024</t>
  </si>
  <si>
    <t>2019-2023</t>
  </si>
  <si>
    <t>PSNI Sis</t>
  </si>
  <si>
    <t>19-01</t>
  </si>
  <si>
    <t>20-02</t>
  </si>
  <si>
    <t>20-03</t>
  </si>
  <si>
    <t>20-04</t>
  </si>
  <si>
    <t>20-05</t>
  </si>
  <si>
    <t>20-06</t>
  </si>
  <si>
    <t>20-07</t>
  </si>
  <si>
    <t>20-08</t>
  </si>
  <si>
    <t>20-09</t>
  </si>
  <si>
    <t>20-10</t>
  </si>
  <si>
    <t>20-11</t>
  </si>
  <si>
    <t>20-12</t>
  </si>
  <si>
    <t>20-13</t>
  </si>
  <si>
    <t>20-14</t>
  </si>
  <si>
    <t>20-15</t>
  </si>
  <si>
    <t>20-16</t>
  </si>
  <si>
    <t>20-17</t>
  </si>
  <si>
    <t>20-18</t>
  </si>
  <si>
    <t>20-19</t>
  </si>
  <si>
    <t>20-20</t>
  </si>
  <si>
    <t>20-21</t>
  </si>
  <si>
    <t>20-22</t>
  </si>
  <si>
    <t>20-23</t>
  </si>
  <si>
    <t>20-24</t>
  </si>
  <si>
    <t>Number of MAIS 3+ casualties by road user type, Northern Ireland 1999-2024 Three-year Rolling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</si>
</sst>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6" x14ac:knownFonts="1">
    <font>
      <sz val="11"/>
      <color rgb="FF000000"/>
      <name val="Calibri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164" fontId="0" fillId="0" borderId="2" xfId="0" applyNumberFormat="1" applyBorder="1" applyAlignment="1">
      <alignment horizontal="left"/>
    </xf>
    <xf numFmtId="3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3" xfId="0" applyBorder="1" applyAlignment="1">
      <alignment horizontal="left"/>
    </xf>
    <xf numFmtId="3" fontId="0" fillId="0" borderId="3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0" fillId="0" borderId="4" xfId="0" applyBorder="1"/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9" fontId="0" fillId="0" borderId="9" xfId="0" applyNumberForma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9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9" fontId="0" fillId="0" borderId="6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3" fontId="2" fillId="0" borderId="12" xfId="0" applyNumberFormat="1" applyFon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9" fontId="2" fillId="0" borderId="10" xfId="0" applyNumberFormat="1" applyFont="1" applyBorder="1" applyAlignment="1">
      <alignment horizontal="center"/>
    </xf>
    <xf numFmtId="9" fontId="2" fillId="0" borderId="1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/>
    <xf numFmtId="3" fontId="0" fillId="0" borderId="0" xfId="0" applyNumberFormat="1"/>
    <xf numFmtId="9" fontId="0" fillId="0" borderId="0" xfId="0" applyNumberFormat="1"/>
    <xf numFmtId="0" fontId="2" fillId="0" borderId="0" xfId="0" applyFont="1" applyAlignment="1">
      <alignment horizontal="center" wrapText="1"/>
    </xf>
    <xf numFmtId="0" fontId="5" fillId="0" borderId="0" xfId="0" applyFont="1"/>
    <xf numFmtId="9" fontId="0" fillId="0" borderId="0" xfId="1" applyFont="1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8E06E"/>
      <color rgb="FFA5AFA5"/>
      <color rgb="FFFFC000"/>
      <color rgb="FF00006C"/>
      <color rgb="FFFF7CC8"/>
      <color rgb="FFA5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MAIS3+ road traffic casualties in NI, 1999-2024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006C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2.0412508316699933E-2"/>
                  <c:y val="2.0310302395955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0D-420D-AFC9-E6AAE615F235}"/>
                </c:ext>
              </c:extLst>
            </c:dLbl>
            <c:dLbl>
              <c:idx val="6"/>
              <c:layout>
                <c:manualLayout>
                  <c:x val="-2.0412508316699933E-2"/>
                  <c:y val="2.5084995170793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0D-420D-AFC9-E6AAE615F235}"/>
                </c:ext>
              </c:extLst>
            </c:dLbl>
            <c:dLbl>
              <c:idx val="8"/>
              <c:layout>
                <c:manualLayout>
                  <c:x val="-2.0412508316699933E-2"/>
                  <c:y val="5.3733151819815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0D-420D-AFC9-E6AAE615F2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'Table 1'!$A$5:$A$30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'Table 1'!$C$5:$C$30</c:f>
              <c:numCache>
                <c:formatCode>#,##0</c:formatCode>
                <c:ptCount val="26"/>
                <c:pt idx="0">
                  <c:v>204</c:v>
                </c:pt>
                <c:pt idx="1">
                  <c:v>210</c:v>
                </c:pt>
                <c:pt idx="2">
                  <c:v>234</c:v>
                </c:pt>
                <c:pt idx="3">
                  <c:v>235</c:v>
                </c:pt>
                <c:pt idx="4">
                  <c:v>185</c:v>
                </c:pt>
                <c:pt idx="5">
                  <c:v>195</c:v>
                </c:pt>
                <c:pt idx="6">
                  <c:v>178</c:v>
                </c:pt>
                <c:pt idx="7">
                  <c:v>217</c:v>
                </c:pt>
                <c:pt idx="8">
                  <c:v>152</c:v>
                </c:pt>
                <c:pt idx="9">
                  <c:v>130</c:v>
                </c:pt>
                <c:pt idx="10">
                  <c:v>96</c:v>
                </c:pt>
                <c:pt idx="11">
                  <c:v>97</c:v>
                </c:pt>
                <c:pt idx="12">
                  <c:v>78</c:v>
                </c:pt>
                <c:pt idx="13">
                  <c:v>98</c:v>
                </c:pt>
                <c:pt idx="14">
                  <c:v>62</c:v>
                </c:pt>
                <c:pt idx="15">
                  <c:v>74</c:v>
                </c:pt>
                <c:pt idx="16">
                  <c:v>80</c:v>
                </c:pt>
                <c:pt idx="17">
                  <c:v>68</c:v>
                </c:pt>
                <c:pt idx="18">
                  <c:v>91</c:v>
                </c:pt>
                <c:pt idx="19">
                  <c:v>86</c:v>
                </c:pt>
                <c:pt idx="20">
                  <c:v>95</c:v>
                </c:pt>
                <c:pt idx="21">
                  <c:v>71</c:v>
                </c:pt>
                <c:pt idx="22">
                  <c:v>72</c:v>
                </c:pt>
                <c:pt idx="23">
                  <c:v>59</c:v>
                </c:pt>
                <c:pt idx="24">
                  <c:v>69</c:v>
                </c:pt>
                <c:pt idx="2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D-420D-AFC9-E6AAE615F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4604360"/>
        <c:axId val="1224602920"/>
      </c:lineChart>
      <c:catAx>
        <c:axId val="1224604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u="none" strike="noStrike" kern="1200" baseline="0">
                    <a:solidFill>
                      <a:schemeClr val="tx1"/>
                    </a:solidFill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4602920"/>
        <c:crosses val="autoZero"/>
        <c:auto val="1"/>
        <c:lblAlgn val="ctr"/>
        <c:lblOffset val="100"/>
        <c:noMultiLvlLbl val="0"/>
      </c:catAx>
      <c:valAx>
        <c:axId val="12246029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u="none" strike="noStrike" kern="1200" baseline="0">
                    <a:solidFill>
                      <a:schemeClr val="tx1"/>
                    </a:solidFill>
                  </a:rPr>
                  <a:t>Number of MAIS3+ casualties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4604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1" i="0" u="none" strike="noStrike" kern="1200" spc="0" baseline="0">
                <a:solidFill>
                  <a:sysClr val="windowText" lastClr="000000"/>
                </a:solidFill>
                <a:effectLst/>
              </a:rPr>
              <a:t>Admissions to hospital for road traffic collisions by road user type and severity: NI 2019-2024</a:t>
            </a:r>
            <a:endParaRPr lang="en-GB" sz="1000" b="0" i="0" u="none" strike="noStrike" kern="1200" spc="0" baseline="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4074867077656231"/>
          <c:y val="0.1540402128784108"/>
          <c:w val="0.81029468083626299"/>
          <c:h val="0.6455318243770237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'Table 6'!$K$19</c:f>
              <c:strCache>
                <c:ptCount val="1"/>
                <c:pt idx="0">
                  <c:v>MAIS3+</c:v>
                </c:pt>
              </c:strCache>
            </c:strRef>
          </c:tx>
          <c:spPr>
            <a:solidFill>
              <a:srgbClr val="00006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6'!$J$20:$J$26</c:f>
              <c:strCache>
                <c:ptCount val="7"/>
                <c:pt idx="0">
                  <c:v>Total</c:v>
                </c:pt>
                <c:pt idx="1">
                  <c:v>Unknown</c:v>
                </c:pt>
                <c:pt idx="2">
                  <c:v>Other</c:v>
                </c:pt>
                <c:pt idx="3">
                  <c:v>Car</c:v>
                </c:pt>
                <c:pt idx="4">
                  <c:v>Motorcyclist</c:v>
                </c:pt>
                <c:pt idx="5">
                  <c:v>Pedal Cyclist</c:v>
                </c:pt>
                <c:pt idx="6">
                  <c:v>Pedestrian</c:v>
                </c:pt>
              </c:strCache>
            </c:strRef>
          </c:cat>
          <c:val>
            <c:numRef>
              <c:f>'Table 6'!$K$20:$K$26</c:f>
              <c:numCache>
                <c:formatCode>0%</c:formatCode>
                <c:ptCount val="7"/>
                <c:pt idx="0">
                  <c:v>0.108445945945946</c:v>
                </c:pt>
                <c:pt idx="1">
                  <c:v>0.10370370370370401</c:v>
                </c:pt>
                <c:pt idx="2">
                  <c:v>0.140845070422535</c:v>
                </c:pt>
                <c:pt idx="3">
                  <c:v>0.11300813008130101</c:v>
                </c:pt>
                <c:pt idx="4">
                  <c:v>9.35828877005348E-2</c:v>
                </c:pt>
                <c:pt idx="5">
                  <c:v>8.4905660377358499E-2</c:v>
                </c:pt>
                <c:pt idx="6">
                  <c:v>0.121338912133891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8-4C0F-ABD1-DF6FF08C4479}"/>
            </c:ext>
          </c:extLst>
        </c:ser>
        <c:ser>
          <c:idx val="1"/>
          <c:order val="1"/>
          <c:tx>
            <c:strRef>
              <c:f>'Table 6'!$L$19</c:f>
              <c:strCache>
                <c:ptCount val="1"/>
                <c:pt idx="0">
                  <c:v>MAIS 1-2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6'!$J$20:$J$26</c:f>
              <c:strCache>
                <c:ptCount val="7"/>
                <c:pt idx="0">
                  <c:v>Total</c:v>
                </c:pt>
                <c:pt idx="1">
                  <c:v>Unknown</c:v>
                </c:pt>
                <c:pt idx="2">
                  <c:v>Other</c:v>
                </c:pt>
                <c:pt idx="3">
                  <c:v>Car</c:v>
                </c:pt>
                <c:pt idx="4">
                  <c:v>Motorcyclist</c:v>
                </c:pt>
                <c:pt idx="5">
                  <c:v>Pedal Cyclist</c:v>
                </c:pt>
                <c:pt idx="6">
                  <c:v>Pedestrian</c:v>
                </c:pt>
              </c:strCache>
            </c:strRef>
          </c:cat>
          <c:val>
            <c:numRef>
              <c:f>'Table 6'!$L$20:$L$26</c:f>
              <c:numCache>
                <c:formatCode>0%</c:formatCode>
                <c:ptCount val="7"/>
                <c:pt idx="0">
                  <c:v>0.79155405405405399</c:v>
                </c:pt>
                <c:pt idx="1">
                  <c:v>0.76296296296296295</c:v>
                </c:pt>
                <c:pt idx="2">
                  <c:v>0.78873239436619702</c:v>
                </c:pt>
                <c:pt idx="3">
                  <c:v>0.73658536585365897</c:v>
                </c:pt>
                <c:pt idx="4">
                  <c:v>0.85828877005347604</c:v>
                </c:pt>
                <c:pt idx="5">
                  <c:v>0.86603773584905697</c:v>
                </c:pt>
                <c:pt idx="6">
                  <c:v>0.80753138075313802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48-4C0F-ABD1-DF6FF08C4479}"/>
            </c:ext>
          </c:extLst>
        </c:ser>
        <c:ser>
          <c:idx val="2"/>
          <c:order val="2"/>
          <c:tx>
            <c:strRef>
              <c:f>'Table 6'!$M$19</c:f>
              <c:strCache>
                <c:ptCount val="1"/>
                <c:pt idx="0">
                  <c:v>MAIS Unknown</c:v>
                </c:pt>
              </c:strCache>
            </c:strRef>
          </c:tx>
          <c:spPr>
            <a:solidFill>
              <a:srgbClr val="A5AFA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6'!$J$20:$J$26</c:f>
              <c:strCache>
                <c:ptCount val="7"/>
                <c:pt idx="0">
                  <c:v>Total</c:v>
                </c:pt>
                <c:pt idx="1">
                  <c:v>Unknown</c:v>
                </c:pt>
                <c:pt idx="2">
                  <c:v>Other</c:v>
                </c:pt>
                <c:pt idx="3">
                  <c:v>Car</c:v>
                </c:pt>
                <c:pt idx="4">
                  <c:v>Motorcyclist</c:v>
                </c:pt>
                <c:pt idx="5">
                  <c:v>Pedal Cyclist</c:v>
                </c:pt>
                <c:pt idx="6">
                  <c:v>Pedestrian</c:v>
                </c:pt>
              </c:strCache>
            </c:strRef>
          </c:cat>
          <c:val>
            <c:numRef>
              <c:f>'Table 6'!$M$20:$M$26</c:f>
              <c:numCache>
                <c:formatCode>0%</c:formatCode>
                <c:ptCount val="7"/>
                <c:pt idx="0">
                  <c:v>0.1</c:v>
                </c:pt>
                <c:pt idx="1">
                  <c:v>0.133333333333333</c:v>
                </c:pt>
                <c:pt idx="2">
                  <c:v>7.0422535211267595E-2</c:v>
                </c:pt>
                <c:pt idx="3">
                  <c:v>0.150406504065041</c:v>
                </c:pt>
                <c:pt idx="4">
                  <c:v>4.8128342245989303E-2</c:v>
                </c:pt>
                <c:pt idx="5">
                  <c:v>4.9056603773584902E-2</c:v>
                </c:pt>
                <c:pt idx="6">
                  <c:v>7.1129707112970703E-2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48-4C0F-ABD1-DF6FF08C4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465792624"/>
        <c:axId val="1226846232"/>
      </c:barChart>
      <c:catAx>
        <c:axId val="146579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6846232"/>
        <c:crosses val="autoZero"/>
        <c:auto val="1"/>
        <c:lblAlgn val="ctr"/>
        <c:lblOffset val="100"/>
        <c:noMultiLvlLbl val="0"/>
      </c:catAx>
      <c:valAx>
        <c:axId val="1226846232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579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1" i="0" u="none" strike="noStrike" kern="1200" spc="0" baseline="0">
                <a:solidFill>
                  <a:sysClr val="windowText" lastClr="000000"/>
                </a:solidFill>
                <a:effectLst/>
              </a:rPr>
              <a:t>Number of MAIS 3+ casualties by road user type: NI 2019-2024</a:t>
            </a:r>
            <a:endParaRPr lang="en-GB" sz="1000" b="0" i="0" u="none" strike="noStrike" kern="1200" spc="0" baseline="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8.9549547561763643E-2"/>
          <c:y val="9.9179861876371067E-2"/>
          <c:w val="0.87989484312827948"/>
          <c:h val="0.7934209061249986"/>
        </c:manualLayout>
      </c:layout>
      <c:lineChart>
        <c:grouping val="standard"/>
        <c:varyColors val="0"/>
        <c:ser>
          <c:idx val="0"/>
          <c:order val="0"/>
          <c:tx>
            <c:strRef>
              <c:f>'Table 6'!$B$36</c:f>
              <c:strCache>
                <c:ptCount val="1"/>
                <c:pt idx="0">
                  <c:v>Pedestrian</c:v>
                </c:pt>
              </c:strCache>
            </c:strRef>
          </c:tx>
          <c:spPr>
            <a:ln w="28575" cap="rnd">
              <a:solidFill>
                <a:srgbClr val="00006C"/>
              </a:solidFill>
              <a:round/>
            </a:ln>
            <a:effectLst/>
          </c:spPr>
          <c:marker>
            <c:symbol val="none"/>
          </c:marker>
          <c:cat>
            <c:numRef>
              <c:f>'Table 6'!$A$58:$A$62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'Table 6'!$B$58:$B$62</c:f>
              <c:numCache>
                <c:formatCode>#,##0</c:formatCode>
                <c:ptCount val="5"/>
                <c:pt idx="0">
                  <c:v>9</c:v>
                </c:pt>
                <c:pt idx="1">
                  <c:v>13</c:v>
                </c:pt>
                <c:pt idx="2">
                  <c:v>16</c:v>
                </c:pt>
                <c:pt idx="3">
                  <c:v>14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6-4B4C-8F10-E52E7AD2238A}"/>
            </c:ext>
          </c:extLst>
        </c:ser>
        <c:ser>
          <c:idx val="1"/>
          <c:order val="1"/>
          <c:tx>
            <c:strRef>
              <c:f>'Table 6'!$C$36</c:f>
              <c:strCache>
                <c:ptCount val="1"/>
                <c:pt idx="0">
                  <c:v>Pedal Cyclist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'Table 6'!$A$58:$A$62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'Table 6'!$C$58:$C$62</c:f>
              <c:numCache>
                <c:formatCode>#,##0</c:formatCode>
                <c:ptCount val="5"/>
                <c:pt idx="0">
                  <c:v>17</c:v>
                </c:pt>
                <c:pt idx="1">
                  <c:v>5</c:v>
                </c:pt>
                <c:pt idx="2">
                  <c:v>12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6-4B4C-8F10-E52E7AD2238A}"/>
            </c:ext>
          </c:extLst>
        </c:ser>
        <c:ser>
          <c:idx val="2"/>
          <c:order val="2"/>
          <c:tx>
            <c:strRef>
              <c:f>'Table 6'!$D$36</c:f>
              <c:strCache>
                <c:ptCount val="1"/>
                <c:pt idx="0">
                  <c:v>Motor cyclist</c:v>
                </c:pt>
              </c:strCache>
            </c:strRef>
          </c:tx>
          <c:spPr>
            <a:ln w="28575" cap="rnd">
              <a:solidFill>
                <a:srgbClr val="A5AFA5"/>
              </a:solidFill>
              <a:round/>
            </a:ln>
            <a:effectLst/>
          </c:spPr>
          <c:marker>
            <c:symbol val="none"/>
          </c:marker>
          <c:cat>
            <c:numRef>
              <c:f>'Table 6'!$A$58:$A$62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'Table 6'!$D$58:$D$62</c:f>
              <c:numCache>
                <c:formatCode>#,##0</c:formatCode>
                <c:ptCount val="5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10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36-4B4C-8F10-E52E7AD2238A}"/>
            </c:ext>
          </c:extLst>
        </c:ser>
        <c:ser>
          <c:idx val="3"/>
          <c:order val="3"/>
          <c:tx>
            <c:strRef>
              <c:f>'Table 6'!$E$36</c:f>
              <c:strCache>
                <c:ptCount val="1"/>
                <c:pt idx="0">
                  <c:v>Car</c:v>
                </c:pt>
              </c:strCache>
            </c:strRef>
          </c:tx>
          <c:spPr>
            <a:ln w="28575" cap="rnd">
              <a:solidFill>
                <a:srgbClr val="A8E06E"/>
              </a:solidFill>
              <a:round/>
            </a:ln>
            <a:effectLst/>
          </c:spPr>
          <c:marker>
            <c:symbol val="none"/>
          </c:marker>
          <c:cat>
            <c:numRef>
              <c:f>'Table 6'!$A$58:$A$62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'Table 6'!$E$58:$E$62</c:f>
              <c:numCache>
                <c:formatCode>#,##0</c:formatCode>
                <c:ptCount val="5"/>
                <c:pt idx="0">
                  <c:v>29</c:v>
                </c:pt>
                <c:pt idx="1">
                  <c:v>36</c:v>
                </c:pt>
                <c:pt idx="2">
                  <c:v>19</c:v>
                </c:pt>
                <c:pt idx="3">
                  <c:v>32</c:v>
                </c:pt>
                <c:pt idx="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36-4B4C-8F10-E52E7AD22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7170944"/>
        <c:axId val="1227171304"/>
      </c:lineChart>
      <c:catAx>
        <c:axId val="1227170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>
                    <a:solidFill>
                      <a:sysClr val="windowText" lastClr="000000"/>
                    </a:solidFill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171304"/>
        <c:crosses val="autoZero"/>
        <c:auto val="1"/>
        <c:lblAlgn val="ctr"/>
        <c:lblOffset val="100"/>
        <c:noMultiLvlLbl val="0"/>
      </c:catAx>
      <c:valAx>
        <c:axId val="12271713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>
                    <a:solidFill>
                      <a:sysClr val="windowText" lastClr="000000"/>
                    </a:solidFill>
                  </a:rPr>
                  <a:t>Number</a:t>
                </a:r>
                <a:r>
                  <a:rPr lang="en-GB" b="1" baseline="0">
                    <a:solidFill>
                      <a:sysClr val="windowText" lastClr="000000"/>
                    </a:solidFill>
                  </a:rPr>
                  <a:t> of casualties</a:t>
                </a:r>
                <a:endParaRPr lang="en-GB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17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1" i="0" u="none" strike="noStrike" kern="1200" spc="0" baseline="0">
                <a:solidFill>
                  <a:sysClr val="windowText" lastClr="000000"/>
                </a:solidFill>
                <a:effectLst/>
              </a:rPr>
              <a:t>Number of MAIS 3+ casualties by road user type, NI 1999-2024 (3-Year Rolling Average)</a:t>
            </a:r>
            <a:endParaRPr lang="en-GB" sz="1000" b="0" i="0" u="none" strike="noStrike" kern="1200" spc="0" baseline="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4.7868900838031254E-2"/>
          <c:y val="5.5438011425042455E-2"/>
          <c:w val="0.93592036265076939"/>
          <c:h val="0.80061839328907414"/>
        </c:manualLayout>
      </c:layout>
      <c:lineChart>
        <c:grouping val="standard"/>
        <c:varyColors val="0"/>
        <c:ser>
          <c:idx val="0"/>
          <c:order val="0"/>
          <c:tx>
            <c:strRef>
              <c:f>'Table 6'!$B$67</c:f>
              <c:strCache>
                <c:ptCount val="1"/>
                <c:pt idx="0">
                  <c:v>Pedestrian</c:v>
                </c:pt>
              </c:strCache>
            </c:strRef>
          </c:tx>
          <c:spPr>
            <a:ln w="28575" cap="rnd">
              <a:solidFill>
                <a:srgbClr val="00006C"/>
              </a:solidFill>
              <a:round/>
            </a:ln>
            <a:effectLst/>
          </c:spPr>
          <c:marker>
            <c:symbol val="none"/>
          </c:marker>
          <c:cat>
            <c:strRef>
              <c:f>'Table 6'!$A$68:$A$91</c:f>
              <c:strCache>
                <c:ptCount val="24"/>
                <c:pt idx="0">
                  <c:v>19-01</c:v>
                </c:pt>
                <c:pt idx="1">
                  <c:v>20-02</c:v>
                </c:pt>
                <c:pt idx="2">
                  <c:v>20-03</c:v>
                </c:pt>
                <c:pt idx="3">
                  <c:v>20-04</c:v>
                </c:pt>
                <c:pt idx="4">
                  <c:v>20-05</c:v>
                </c:pt>
                <c:pt idx="5">
                  <c:v>20-06</c:v>
                </c:pt>
                <c:pt idx="6">
                  <c:v>20-07</c:v>
                </c:pt>
                <c:pt idx="7">
                  <c:v>20-08</c:v>
                </c:pt>
                <c:pt idx="8">
                  <c:v>20-09</c:v>
                </c:pt>
                <c:pt idx="9">
                  <c:v>20-10</c:v>
                </c:pt>
                <c:pt idx="10">
                  <c:v>20-11</c:v>
                </c:pt>
                <c:pt idx="11">
                  <c:v>20-12</c:v>
                </c:pt>
                <c:pt idx="12">
                  <c:v>20-13</c:v>
                </c:pt>
                <c:pt idx="13">
                  <c:v>20-14</c:v>
                </c:pt>
                <c:pt idx="14">
                  <c:v>20-15</c:v>
                </c:pt>
                <c:pt idx="15">
                  <c:v>20-16</c:v>
                </c:pt>
                <c:pt idx="16">
                  <c:v>20-17</c:v>
                </c:pt>
                <c:pt idx="17">
                  <c:v>20-18</c:v>
                </c:pt>
                <c:pt idx="18">
                  <c:v>20-19</c:v>
                </c:pt>
                <c:pt idx="19">
                  <c:v>20-20</c:v>
                </c:pt>
                <c:pt idx="20">
                  <c:v>20-21</c:v>
                </c:pt>
                <c:pt idx="21">
                  <c:v>20-22</c:v>
                </c:pt>
                <c:pt idx="22">
                  <c:v>20-23</c:v>
                </c:pt>
                <c:pt idx="23">
                  <c:v>20-24</c:v>
                </c:pt>
              </c:strCache>
            </c:strRef>
          </c:cat>
          <c:val>
            <c:numRef>
              <c:f>'Table 6'!$B$68:$B$91</c:f>
              <c:numCache>
                <c:formatCode>#,##0</c:formatCode>
                <c:ptCount val="24"/>
                <c:pt idx="0">
                  <c:v>51.3333333333333</c:v>
                </c:pt>
                <c:pt idx="1">
                  <c:v>46</c:v>
                </c:pt>
                <c:pt idx="2">
                  <c:v>39.6666666666667</c:v>
                </c:pt>
                <c:pt idx="3">
                  <c:v>31.6666666666667</c:v>
                </c:pt>
                <c:pt idx="4">
                  <c:v>25.3333333333333</c:v>
                </c:pt>
                <c:pt idx="5">
                  <c:v>32.3333333333333</c:v>
                </c:pt>
                <c:pt idx="6">
                  <c:v>31.3333333333333</c:v>
                </c:pt>
                <c:pt idx="7">
                  <c:v>31.6666666666667</c:v>
                </c:pt>
                <c:pt idx="8">
                  <c:v>20.3333333333333</c:v>
                </c:pt>
                <c:pt idx="9">
                  <c:v>20</c:v>
                </c:pt>
                <c:pt idx="10">
                  <c:v>20</c:v>
                </c:pt>
                <c:pt idx="11">
                  <c:v>21.3333333333333</c:v>
                </c:pt>
                <c:pt idx="12">
                  <c:v>17.6666666666667</c:v>
                </c:pt>
                <c:pt idx="13">
                  <c:v>12.3333333333333</c:v>
                </c:pt>
                <c:pt idx="14">
                  <c:v>10.3333333333333</c:v>
                </c:pt>
                <c:pt idx="15">
                  <c:v>12</c:v>
                </c:pt>
                <c:pt idx="16">
                  <c:v>15.6666666666667</c:v>
                </c:pt>
                <c:pt idx="17">
                  <c:v>15.6666666666667</c:v>
                </c:pt>
                <c:pt idx="18">
                  <c:v>16.6666666666667</c:v>
                </c:pt>
                <c:pt idx="19">
                  <c:v>13.6666666666667</c:v>
                </c:pt>
                <c:pt idx="20">
                  <c:v>13.3333333333333</c:v>
                </c:pt>
                <c:pt idx="21">
                  <c:v>12.6666666666667</c:v>
                </c:pt>
                <c:pt idx="22">
                  <c:v>14.3333333333333</c:v>
                </c:pt>
                <c:pt idx="2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E-40B9-8775-D47AF6DE5F4D}"/>
            </c:ext>
          </c:extLst>
        </c:ser>
        <c:ser>
          <c:idx val="1"/>
          <c:order val="1"/>
          <c:tx>
            <c:strRef>
              <c:f>'Table 6'!$C$67</c:f>
              <c:strCache>
                <c:ptCount val="1"/>
                <c:pt idx="0">
                  <c:v>Pedal Cyclist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'Table 6'!$A$68:$A$91</c:f>
              <c:strCache>
                <c:ptCount val="24"/>
                <c:pt idx="0">
                  <c:v>19-01</c:v>
                </c:pt>
                <c:pt idx="1">
                  <c:v>20-02</c:v>
                </c:pt>
                <c:pt idx="2">
                  <c:v>20-03</c:v>
                </c:pt>
                <c:pt idx="3">
                  <c:v>20-04</c:v>
                </c:pt>
                <c:pt idx="4">
                  <c:v>20-05</c:v>
                </c:pt>
                <c:pt idx="5">
                  <c:v>20-06</c:v>
                </c:pt>
                <c:pt idx="6">
                  <c:v>20-07</c:v>
                </c:pt>
                <c:pt idx="7">
                  <c:v>20-08</c:v>
                </c:pt>
                <c:pt idx="8">
                  <c:v>20-09</c:v>
                </c:pt>
                <c:pt idx="9">
                  <c:v>20-10</c:v>
                </c:pt>
                <c:pt idx="10">
                  <c:v>20-11</c:v>
                </c:pt>
                <c:pt idx="11">
                  <c:v>20-12</c:v>
                </c:pt>
                <c:pt idx="12">
                  <c:v>20-13</c:v>
                </c:pt>
                <c:pt idx="13">
                  <c:v>20-14</c:v>
                </c:pt>
                <c:pt idx="14">
                  <c:v>20-15</c:v>
                </c:pt>
                <c:pt idx="15">
                  <c:v>20-16</c:v>
                </c:pt>
                <c:pt idx="16">
                  <c:v>20-17</c:v>
                </c:pt>
                <c:pt idx="17">
                  <c:v>20-18</c:v>
                </c:pt>
                <c:pt idx="18">
                  <c:v>20-19</c:v>
                </c:pt>
                <c:pt idx="19">
                  <c:v>20-20</c:v>
                </c:pt>
                <c:pt idx="20">
                  <c:v>20-21</c:v>
                </c:pt>
                <c:pt idx="21">
                  <c:v>20-22</c:v>
                </c:pt>
                <c:pt idx="22">
                  <c:v>20-23</c:v>
                </c:pt>
                <c:pt idx="23">
                  <c:v>20-24</c:v>
                </c:pt>
              </c:strCache>
            </c:strRef>
          </c:cat>
          <c:val>
            <c:numRef>
              <c:f>'Table 6'!$C$68:$C$91</c:f>
              <c:numCache>
                <c:formatCode>#,##0</c:formatCode>
                <c:ptCount val="24"/>
                <c:pt idx="0">
                  <c:v>10</c:v>
                </c:pt>
                <c:pt idx="1">
                  <c:v>10.3333333333333</c:v>
                </c:pt>
                <c:pt idx="2">
                  <c:v>8</c:v>
                </c:pt>
                <c:pt idx="3">
                  <c:v>10.3333333333333</c:v>
                </c:pt>
                <c:pt idx="4">
                  <c:v>8.6666666666666696</c:v>
                </c:pt>
                <c:pt idx="5">
                  <c:v>12.6666666666667</c:v>
                </c:pt>
                <c:pt idx="6">
                  <c:v>10.6666666666667</c:v>
                </c:pt>
                <c:pt idx="7">
                  <c:v>10.6666666666667</c:v>
                </c:pt>
                <c:pt idx="8">
                  <c:v>8.3333333333333304</c:v>
                </c:pt>
                <c:pt idx="9">
                  <c:v>9.6666666666666696</c:v>
                </c:pt>
                <c:pt idx="10">
                  <c:v>9.3333333333333304</c:v>
                </c:pt>
                <c:pt idx="11">
                  <c:v>10.6666666666667</c:v>
                </c:pt>
                <c:pt idx="12">
                  <c:v>9.6666666666666696</c:v>
                </c:pt>
                <c:pt idx="13">
                  <c:v>12</c:v>
                </c:pt>
                <c:pt idx="14">
                  <c:v>8.6666666666666696</c:v>
                </c:pt>
                <c:pt idx="15">
                  <c:v>9.3333333333333304</c:v>
                </c:pt>
                <c:pt idx="16">
                  <c:v>8</c:v>
                </c:pt>
                <c:pt idx="17">
                  <c:v>11</c:v>
                </c:pt>
                <c:pt idx="18">
                  <c:v>11</c:v>
                </c:pt>
                <c:pt idx="19">
                  <c:v>13.3333333333333</c:v>
                </c:pt>
                <c:pt idx="20">
                  <c:v>10.6666666666667</c:v>
                </c:pt>
                <c:pt idx="21">
                  <c:v>11.3333333333333</c:v>
                </c:pt>
                <c:pt idx="22">
                  <c:v>7.3333333333333304</c:v>
                </c:pt>
                <c:pt idx="23">
                  <c:v>7.6666666666666696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E-40B9-8775-D47AF6DE5F4D}"/>
            </c:ext>
          </c:extLst>
        </c:ser>
        <c:ser>
          <c:idx val="2"/>
          <c:order val="2"/>
          <c:tx>
            <c:strRef>
              <c:f>'Table 6'!$D$67</c:f>
              <c:strCache>
                <c:ptCount val="1"/>
                <c:pt idx="0">
                  <c:v>Motor cyclist</c:v>
                </c:pt>
              </c:strCache>
            </c:strRef>
          </c:tx>
          <c:spPr>
            <a:ln w="28575" cap="rnd">
              <a:solidFill>
                <a:srgbClr val="A5AFA5"/>
              </a:solidFill>
              <a:round/>
            </a:ln>
            <a:effectLst/>
          </c:spPr>
          <c:marker>
            <c:symbol val="none"/>
          </c:marker>
          <c:cat>
            <c:strRef>
              <c:f>'Table 6'!$A$68:$A$91</c:f>
              <c:strCache>
                <c:ptCount val="24"/>
                <c:pt idx="0">
                  <c:v>19-01</c:v>
                </c:pt>
                <c:pt idx="1">
                  <c:v>20-02</c:v>
                </c:pt>
                <c:pt idx="2">
                  <c:v>20-03</c:v>
                </c:pt>
                <c:pt idx="3">
                  <c:v>20-04</c:v>
                </c:pt>
                <c:pt idx="4">
                  <c:v>20-05</c:v>
                </c:pt>
                <c:pt idx="5">
                  <c:v>20-06</c:v>
                </c:pt>
                <c:pt idx="6">
                  <c:v>20-07</c:v>
                </c:pt>
                <c:pt idx="7">
                  <c:v>20-08</c:v>
                </c:pt>
                <c:pt idx="8">
                  <c:v>20-09</c:v>
                </c:pt>
                <c:pt idx="9">
                  <c:v>20-10</c:v>
                </c:pt>
                <c:pt idx="10">
                  <c:v>20-11</c:v>
                </c:pt>
                <c:pt idx="11">
                  <c:v>20-12</c:v>
                </c:pt>
                <c:pt idx="12">
                  <c:v>20-13</c:v>
                </c:pt>
                <c:pt idx="13">
                  <c:v>20-14</c:v>
                </c:pt>
                <c:pt idx="14">
                  <c:v>20-15</c:v>
                </c:pt>
                <c:pt idx="15">
                  <c:v>20-16</c:v>
                </c:pt>
                <c:pt idx="16">
                  <c:v>20-17</c:v>
                </c:pt>
                <c:pt idx="17">
                  <c:v>20-18</c:v>
                </c:pt>
                <c:pt idx="18">
                  <c:v>20-19</c:v>
                </c:pt>
                <c:pt idx="19">
                  <c:v>20-20</c:v>
                </c:pt>
                <c:pt idx="20">
                  <c:v>20-21</c:v>
                </c:pt>
                <c:pt idx="21">
                  <c:v>20-22</c:v>
                </c:pt>
                <c:pt idx="22">
                  <c:v>20-23</c:v>
                </c:pt>
                <c:pt idx="23">
                  <c:v>20-24</c:v>
                </c:pt>
              </c:strCache>
            </c:strRef>
          </c:cat>
          <c:val>
            <c:numRef>
              <c:f>'Table 6'!$D$68:$D$91</c:f>
              <c:numCache>
                <c:formatCode>#,##0</c:formatCode>
                <c:ptCount val="24"/>
                <c:pt idx="0">
                  <c:v>29.3333333333333</c:v>
                </c:pt>
                <c:pt idx="1">
                  <c:v>36</c:v>
                </c:pt>
                <c:pt idx="2">
                  <c:v>36</c:v>
                </c:pt>
                <c:pt idx="3">
                  <c:v>33</c:v>
                </c:pt>
                <c:pt idx="4">
                  <c:v>34.3333333333333</c:v>
                </c:pt>
                <c:pt idx="5">
                  <c:v>36</c:v>
                </c:pt>
                <c:pt idx="6">
                  <c:v>35.6666666666667</c:v>
                </c:pt>
                <c:pt idx="7">
                  <c:v>30.3333333333333</c:v>
                </c:pt>
                <c:pt idx="8">
                  <c:v>23.6666666666667</c:v>
                </c:pt>
                <c:pt idx="9">
                  <c:v>21.3333333333333</c:v>
                </c:pt>
                <c:pt idx="10">
                  <c:v>17.6666666666667</c:v>
                </c:pt>
                <c:pt idx="11">
                  <c:v>15.6666666666667</c:v>
                </c:pt>
                <c:pt idx="12">
                  <c:v>12.6666666666667</c:v>
                </c:pt>
                <c:pt idx="13">
                  <c:v>11.3333333333333</c:v>
                </c:pt>
                <c:pt idx="14">
                  <c:v>11.3333333333333</c:v>
                </c:pt>
                <c:pt idx="15">
                  <c:v>10.3333333333333</c:v>
                </c:pt>
                <c:pt idx="16">
                  <c:v>11</c:v>
                </c:pt>
                <c:pt idx="17">
                  <c:v>10.6666666666667</c:v>
                </c:pt>
                <c:pt idx="18">
                  <c:v>13</c:v>
                </c:pt>
                <c:pt idx="19">
                  <c:v>11</c:v>
                </c:pt>
                <c:pt idx="20">
                  <c:v>8.6666666666666696</c:v>
                </c:pt>
                <c:pt idx="21">
                  <c:v>5.6666666666666696</c:v>
                </c:pt>
                <c:pt idx="22">
                  <c:v>7.3333333333333304</c:v>
                </c:pt>
                <c:pt idx="2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8E-40B9-8775-D47AF6DE5F4D}"/>
            </c:ext>
          </c:extLst>
        </c:ser>
        <c:ser>
          <c:idx val="3"/>
          <c:order val="3"/>
          <c:tx>
            <c:strRef>
              <c:f>'Table 6'!$E$67</c:f>
              <c:strCache>
                <c:ptCount val="1"/>
                <c:pt idx="0">
                  <c:v>Car</c:v>
                </c:pt>
              </c:strCache>
            </c:strRef>
          </c:tx>
          <c:spPr>
            <a:ln w="28575" cap="rnd">
              <a:solidFill>
                <a:srgbClr val="A8E06E"/>
              </a:solidFill>
              <a:round/>
            </a:ln>
            <a:effectLst/>
          </c:spPr>
          <c:marker>
            <c:symbol val="none"/>
          </c:marker>
          <c:cat>
            <c:strRef>
              <c:f>'Table 6'!$A$68:$A$91</c:f>
              <c:strCache>
                <c:ptCount val="24"/>
                <c:pt idx="0">
                  <c:v>19-01</c:v>
                </c:pt>
                <c:pt idx="1">
                  <c:v>20-02</c:v>
                </c:pt>
                <c:pt idx="2">
                  <c:v>20-03</c:v>
                </c:pt>
                <c:pt idx="3">
                  <c:v>20-04</c:v>
                </c:pt>
                <c:pt idx="4">
                  <c:v>20-05</c:v>
                </c:pt>
                <c:pt idx="5">
                  <c:v>20-06</c:v>
                </c:pt>
                <c:pt idx="6">
                  <c:v>20-07</c:v>
                </c:pt>
                <c:pt idx="7">
                  <c:v>20-08</c:v>
                </c:pt>
                <c:pt idx="8">
                  <c:v>20-09</c:v>
                </c:pt>
                <c:pt idx="9">
                  <c:v>20-10</c:v>
                </c:pt>
                <c:pt idx="10">
                  <c:v>20-11</c:v>
                </c:pt>
                <c:pt idx="11">
                  <c:v>20-12</c:v>
                </c:pt>
                <c:pt idx="12">
                  <c:v>20-13</c:v>
                </c:pt>
                <c:pt idx="13">
                  <c:v>20-14</c:v>
                </c:pt>
                <c:pt idx="14">
                  <c:v>20-15</c:v>
                </c:pt>
                <c:pt idx="15">
                  <c:v>20-16</c:v>
                </c:pt>
                <c:pt idx="16">
                  <c:v>20-17</c:v>
                </c:pt>
                <c:pt idx="17">
                  <c:v>20-18</c:v>
                </c:pt>
                <c:pt idx="18">
                  <c:v>20-19</c:v>
                </c:pt>
                <c:pt idx="19">
                  <c:v>20-20</c:v>
                </c:pt>
                <c:pt idx="20">
                  <c:v>20-21</c:v>
                </c:pt>
                <c:pt idx="21">
                  <c:v>20-22</c:v>
                </c:pt>
                <c:pt idx="22">
                  <c:v>20-23</c:v>
                </c:pt>
                <c:pt idx="23">
                  <c:v>20-24</c:v>
                </c:pt>
              </c:strCache>
            </c:strRef>
          </c:cat>
          <c:val>
            <c:numRef>
              <c:f>'Table 6'!$E$68:$E$91</c:f>
              <c:numCache>
                <c:formatCode>#,##0</c:formatCode>
                <c:ptCount val="24"/>
                <c:pt idx="0">
                  <c:v>100.666666666667</c:v>
                </c:pt>
                <c:pt idx="1">
                  <c:v>111</c:v>
                </c:pt>
                <c:pt idx="2">
                  <c:v>112.666666666667</c:v>
                </c:pt>
                <c:pt idx="3">
                  <c:v>105.333333333333</c:v>
                </c:pt>
                <c:pt idx="4">
                  <c:v>90.6666666666667</c:v>
                </c:pt>
                <c:pt idx="5">
                  <c:v>83.3333333333333</c:v>
                </c:pt>
                <c:pt idx="6">
                  <c:v>75.3333333333333</c:v>
                </c:pt>
                <c:pt idx="7">
                  <c:v>69</c:v>
                </c:pt>
                <c:pt idx="8">
                  <c:v>56.6666666666667</c:v>
                </c:pt>
                <c:pt idx="9">
                  <c:v>45</c:v>
                </c:pt>
                <c:pt idx="10">
                  <c:v>34</c:v>
                </c:pt>
                <c:pt idx="11">
                  <c:v>35</c:v>
                </c:pt>
                <c:pt idx="12">
                  <c:v>32</c:v>
                </c:pt>
                <c:pt idx="13">
                  <c:v>35.3333333333333</c:v>
                </c:pt>
                <c:pt idx="14">
                  <c:v>36</c:v>
                </c:pt>
                <c:pt idx="15">
                  <c:v>35.6666666666667</c:v>
                </c:pt>
                <c:pt idx="16">
                  <c:v>38.6666666666667</c:v>
                </c:pt>
                <c:pt idx="17">
                  <c:v>36</c:v>
                </c:pt>
                <c:pt idx="18">
                  <c:v>40</c:v>
                </c:pt>
                <c:pt idx="19">
                  <c:v>34.3333333333333</c:v>
                </c:pt>
                <c:pt idx="20">
                  <c:v>34.6666666666667</c:v>
                </c:pt>
                <c:pt idx="21">
                  <c:v>28</c:v>
                </c:pt>
                <c:pt idx="22">
                  <c:v>29</c:v>
                </c:pt>
                <c:pt idx="23">
                  <c:v>24.6666666666667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8E-40B9-8775-D47AF6DE5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5437376"/>
        <c:axId val="1445437736"/>
      </c:lineChart>
      <c:catAx>
        <c:axId val="1445437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>
                    <a:solidFill>
                      <a:sysClr val="windowText" lastClr="000000"/>
                    </a:solidFill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5437736"/>
        <c:crosses val="autoZero"/>
        <c:auto val="1"/>
        <c:lblAlgn val="ctr"/>
        <c:lblOffset val="100"/>
        <c:noMultiLvlLbl val="0"/>
      </c:catAx>
      <c:valAx>
        <c:axId val="14454377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>
                    <a:solidFill>
                      <a:sysClr val="windowText" lastClr="000000"/>
                    </a:solidFill>
                  </a:rPr>
                  <a:t>Number</a:t>
                </a:r>
                <a:r>
                  <a:rPr lang="en-GB" b="1" baseline="0">
                    <a:solidFill>
                      <a:sysClr val="windowText" lastClr="000000"/>
                    </a:solidFill>
                  </a:rPr>
                  <a:t> of casualties</a:t>
                </a:r>
                <a:endParaRPr lang="en-GB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543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MAIS3+ road traffic casualties in NI, 1999-2024 - 3 Year rolling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006C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1'!$A$40:$A$63</c:f>
              <c:strCache>
                <c:ptCount val="24"/>
                <c:pt idx="0">
                  <c:v>1999 - 2001</c:v>
                </c:pt>
                <c:pt idx="1">
                  <c:v>2000 - 2002</c:v>
                </c:pt>
                <c:pt idx="2">
                  <c:v>2001 - 2003</c:v>
                </c:pt>
                <c:pt idx="3">
                  <c:v>2002 - 2004</c:v>
                </c:pt>
                <c:pt idx="4">
                  <c:v>2003 - 2005</c:v>
                </c:pt>
                <c:pt idx="5">
                  <c:v>2004 - 2006</c:v>
                </c:pt>
                <c:pt idx="6">
                  <c:v>2005 - 2007</c:v>
                </c:pt>
                <c:pt idx="7">
                  <c:v>2006 - 2008</c:v>
                </c:pt>
                <c:pt idx="8">
                  <c:v>2007 - 2009</c:v>
                </c:pt>
                <c:pt idx="9">
                  <c:v>2008 - 2010</c:v>
                </c:pt>
                <c:pt idx="10">
                  <c:v>2009 - 2011</c:v>
                </c:pt>
                <c:pt idx="11">
                  <c:v>2010 - 2012</c:v>
                </c:pt>
                <c:pt idx="12">
                  <c:v>2011 - 2013</c:v>
                </c:pt>
                <c:pt idx="13">
                  <c:v>2012 - 2014</c:v>
                </c:pt>
                <c:pt idx="14">
                  <c:v>2013 - 2015</c:v>
                </c:pt>
                <c:pt idx="15">
                  <c:v>2014 - 2016</c:v>
                </c:pt>
                <c:pt idx="16">
                  <c:v>2015 - 2017</c:v>
                </c:pt>
                <c:pt idx="17">
                  <c:v>2016 - 2018</c:v>
                </c:pt>
                <c:pt idx="18">
                  <c:v>2017 - 2019</c:v>
                </c:pt>
                <c:pt idx="19">
                  <c:v>2018 - 2020</c:v>
                </c:pt>
                <c:pt idx="20">
                  <c:v>2019 - 2021</c:v>
                </c:pt>
                <c:pt idx="21">
                  <c:v>2020 - 2022</c:v>
                </c:pt>
                <c:pt idx="22">
                  <c:v>2021 - 2023</c:v>
                </c:pt>
                <c:pt idx="23">
                  <c:v>2022 - 2024</c:v>
                </c:pt>
              </c:strCache>
            </c:strRef>
          </c:cat>
          <c:val>
            <c:numRef>
              <c:f>'Table 1'!$C$40:$C$63</c:f>
              <c:numCache>
                <c:formatCode>#,##0</c:formatCode>
                <c:ptCount val="24"/>
                <c:pt idx="0">
                  <c:v>216</c:v>
                </c:pt>
                <c:pt idx="1">
                  <c:v>226.333333333333</c:v>
                </c:pt>
                <c:pt idx="2">
                  <c:v>218</c:v>
                </c:pt>
                <c:pt idx="3">
                  <c:v>205</c:v>
                </c:pt>
                <c:pt idx="4">
                  <c:v>186</c:v>
                </c:pt>
                <c:pt idx="5">
                  <c:v>196.666666666667</c:v>
                </c:pt>
                <c:pt idx="6">
                  <c:v>182.333333333333</c:v>
                </c:pt>
                <c:pt idx="7">
                  <c:v>166.333333333333</c:v>
                </c:pt>
                <c:pt idx="8">
                  <c:v>126</c:v>
                </c:pt>
                <c:pt idx="9">
                  <c:v>107.666666666667</c:v>
                </c:pt>
                <c:pt idx="10">
                  <c:v>90.3333333333333</c:v>
                </c:pt>
                <c:pt idx="11">
                  <c:v>91</c:v>
                </c:pt>
                <c:pt idx="12">
                  <c:v>79.3333333333333</c:v>
                </c:pt>
                <c:pt idx="13">
                  <c:v>78</c:v>
                </c:pt>
                <c:pt idx="14">
                  <c:v>72</c:v>
                </c:pt>
                <c:pt idx="15">
                  <c:v>74</c:v>
                </c:pt>
                <c:pt idx="16">
                  <c:v>79.6666666666667</c:v>
                </c:pt>
                <c:pt idx="17">
                  <c:v>81.6666666666667</c:v>
                </c:pt>
                <c:pt idx="18">
                  <c:v>90.6666666666667</c:v>
                </c:pt>
                <c:pt idx="19">
                  <c:v>84</c:v>
                </c:pt>
                <c:pt idx="20">
                  <c:v>79.3333333333333</c:v>
                </c:pt>
                <c:pt idx="21">
                  <c:v>67.3333333333333</c:v>
                </c:pt>
                <c:pt idx="22">
                  <c:v>66.6666666666667</c:v>
                </c:pt>
                <c:pt idx="23">
                  <c:v>59.3333333333333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3-425A-BFBD-BBDA9004B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5322592"/>
        <c:axId val="1435326552"/>
      </c:lineChart>
      <c:catAx>
        <c:axId val="1435322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5326552"/>
        <c:crosses val="autoZero"/>
        <c:auto val="1"/>
        <c:lblAlgn val="ctr"/>
        <c:lblOffset val="100"/>
        <c:noMultiLvlLbl val="0"/>
      </c:catAx>
      <c:valAx>
        <c:axId val="1435326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MAIS3+ casualties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532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000" b="1"/>
              <a:t>MAIS 3+ casualties from road traffic collisions and PSNI reported Serious Injuries, 1999-2024 (Northern Ireland)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179751018981572E-2"/>
          <c:y val="8.0049801913589472E-2"/>
          <c:w val="0.8969747934671316"/>
          <c:h val="0.74167761955781464"/>
        </c:manualLayout>
      </c:layout>
      <c:lineChart>
        <c:grouping val="standard"/>
        <c:varyColors val="0"/>
        <c:ser>
          <c:idx val="1"/>
          <c:order val="0"/>
          <c:tx>
            <c:strRef>
              <c:f>'Table 2'!$C$4</c:f>
              <c:strCache>
                <c:ptCount val="1"/>
                <c:pt idx="0">
                  <c:v>MAIS3+</c:v>
                </c:pt>
              </c:strCache>
            </c:strRef>
          </c:tx>
          <c:spPr>
            <a:ln w="28575" cap="rnd">
              <a:solidFill>
                <a:srgbClr val="00006C"/>
              </a:solidFill>
              <a:round/>
            </a:ln>
            <a:effectLst/>
          </c:spPr>
          <c:marker>
            <c:symbol val="none"/>
          </c:marker>
          <c:cat>
            <c:numRef>
              <c:f>'Table 2'!$A$5:$A$30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'Table 2'!$C$5:$C$30</c:f>
              <c:numCache>
                <c:formatCode>#,##0</c:formatCode>
                <c:ptCount val="26"/>
                <c:pt idx="0">
                  <c:v>204</c:v>
                </c:pt>
                <c:pt idx="1">
                  <c:v>210</c:v>
                </c:pt>
                <c:pt idx="2">
                  <c:v>234</c:v>
                </c:pt>
                <c:pt idx="3">
                  <c:v>235</c:v>
                </c:pt>
                <c:pt idx="4">
                  <c:v>185</c:v>
                </c:pt>
                <c:pt idx="5">
                  <c:v>195</c:v>
                </c:pt>
                <c:pt idx="6">
                  <c:v>178</c:v>
                </c:pt>
                <c:pt idx="7">
                  <c:v>217</c:v>
                </c:pt>
                <c:pt idx="8">
                  <c:v>152</c:v>
                </c:pt>
                <c:pt idx="9">
                  <c:v>130</c:v>
                </c:pt>
                <c:pt idx="10">
                  <c:v>96</c:v>
                </c:pt>
                <c:pt idx="11">
                  <c:v>97</c:v>
                </c:pt>
                <c:pt idx="12">
                  <c:v>78</c:v>
                </c:pt>
                <c:pt idx="13">
                  <c:v>98</c:v>
                </c:pt>
                <c:pt idx="14">
                  <c:v>62</c:v>
                </c:pt>
                <c:pt idx="15">
                  <c:v>74</c:v>
                </c:pt>
                <c:pt idx="16">
                  <c:v>80</c:v>
                </c:pt>
                <c:pt idx="17">
                  <c:v>68</c:v>
                </c:pt>
                <c:pt idx="18">
                  <c:v>91</c:v>
                </c:pt>
                <c:pt idx="19">
                  <c:v>86</c:v>
                </c:pt>
                <c:pt idx="20">
                  <c:v>95</c:v>
                </c:pt>
                <c:pt idx="21">
                  <c:v>71</c:v>
                </c:pt>
                <c:pt idx="22">
                  <c:v>72</c:v>
                </c:pt>
                <c:pt idx="23">
                  <c:v>59</c:v>
                </c:pt>
                <c:pt idx="24">
                  <c:v>69</c:v>
                </c:pt>
                <c:pt idx="2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E-4B4B-8506-62A0F8D8BB97}"/>
            </c:ext>
          </c:extLst>
        </c:ser>
        <c:ser>
          <c:idx val="3"/>
          <c:order val="1"/>
          <c:tx>
            <c:strRef>
              <c:f>'Table 2'!$E$4</c:f>
              <c:strCache>
                <c:ptCount val="1"/>
                <c:pt idx="0">
                  <c:v>PSNI Serious Injuries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'Table 2'!$A$5:$A$30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'Table 2'!$E$5:$E$30</c:f>
              <c:numCache>
                <c:formatCode>#,##0</c:formatCode>
                <c:ptCount val="26"/>
                <c:pt idx="0">
                  <c:v>1509</c:v>
                </c:pt>
                <c:pt idx="1">
                  <c:v>1786</c:v>
                </c:pt>
                <c:pt idx="2">
                  <c:v>1682</c:v>
                </c:pt>
                <c:pt idx="3">
                  <c:v>1526</c:v>
                </c:pt>
                <c:pt idx="4">
                  <c:v>1288</c:v>
                </c:pt>
                <c:pt idx="5">
                  <c:v>1183</c:v>
                </c:pt>
                <c:pt idx="6">
                  <c:v>1073</c:v>
                </c:pt>
                <c:pt idx="7">
                  <c:v>1211</c:v>
                </c:pt>
                <c:pt idx="8">
                  <c:v>1097</c:v>
                </c:pt>
                <c:pt idx="9">
                  <c:v>990</c:v>
                </c:pt>
                <c:pt idx="10">
                  <c:v>1035</c:v>
                </c:pt>
                <c:pt idx="11">
                  <c:v>892</c:v>
                </c:pt>
                <c:pt idx="12">
                  <c:v>825</c:v>
                </c:pt>
                <c:pt idx="13">
                  <c:v>795</c:v>
                </c:pt>
                <c:pt idx="14">
                  <c:v>720</c:v>
                </c:pt>
                <c:pt idx="15">
                  <c:v>710</c:v>
                </c:pt>
                <c:pt idx="16">
                  <c:v>711</c:v>
                </c:pt>
                <c:pt idx="17">
                  <c:v>828</c:v>
                </c:pt>
                <c:pt idx="18">
                  <c:v>778</c:v>
                </c:pt>
                <c:pt idx="19">
                  <c:v>730</c:v>
                </c:pt>
                <c:pt idx="20">
                  <c:v>774</c:v>
                </c:pt>
                <c:pt idx="21">
                  <c:v>596</c:v>
                </c:pt>
                <c:pt idx="22">
                  <c:v>809</c:v>
                </c:pt>
                <c:pt idx="23">
                  <c:v>910</c:v>
                </c:pt>
                <c:pt idx="24">
                  <c:v>880</c:v>
                </c:pt>
                <c:pt idx="25">
                  <c:v>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FE-4B4B-8506-62A0F8D8B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227432"/>
        <c:axId val="1010880344"/>
      </c:lineChart>
      <c:catAx>
        <c:axId val="174227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880344"/>
        <c:crosses val="autoZero"/>
        <c:auto val="1"/>
        <c:lblAlgn val="ctr"/>
        <c:lblOffset val="100"/>
        <c:noMultiLvlLbl val="0"/>
      </c:catAx>
      <c:valAx>
        <c:axId val="10108803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u="none" strike="noStrike" kern="1200" baseline="0">
                    <a:solidFill>
                      <a:schemeClr val="tx1"/>
                    </a:solidFill>
                  </a:rPr>
                  <a:t>Number of casualties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27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324897475434649"/>
          <c:y val="0.23777988041744788"/>
          <c:w val="0.34393903689110916"/>
          <c:h val="5.5624595106393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000" b="1"/>
              <a:t>MAIS 3+ casualties from road traffic collisions and PSNI reported Serious Injuries, 1999-2024 (Alternative Version) (Northern Ireland)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540681934833895E-2"/>
          <c:y val="8.0049801913589472E-2"/>
          <c:w val="0.87461281048160722"/>
          <c:h val="0.78123261033869873"/>
        </c:manualLayout>
      </c:layout>
      <c:lineChart>
        <c:grouping val="standard"/>
        <c:varyColors val="0"/>
        <c:ser>
          <c:idx val="3"/>
          <c:order val="1"/>
          <c:tx>
            <c:strRef>
              <c:f>'Table 2'!$E$4</c:f>
              <c:strCache>
                <c:ptCount val="1"/>
                <c:pt idx="0">
                  <c:v>PSNI Serious Injuries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'Table 2'!$A$5:$A$30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'Table 2'!$E$5:$E$30</c:f>
              <c:numCache>
                <c:formatCode>#,##0</c:formatCode>
                <c:ptCount val="26"/>
                <c:pt idx="0">
                  <c:v>1509</c:v>
                </c:pt>
                <c:pt idx="1">
                  <c:v>1786</c:v>
                </c:pt>
                <c:pt idx="2">
                  <c:v>1682</c:v>
                </c:pt>
                <c:pt idx="3">
                  <c:v>1526</c:v>
                </c:pt>
                <c:pt idx="4">
                  <c:v>1288</c:v>
                </c:pt>
                <c:pt idx="5">
                  <c:v>1183</c:v>
                </c:pt>
                <c:pt idx="6">
                  <c:v>1073</c:v>
                </c:pt>
                <c:pt idx="7">
                  <c:v>1211</c:v>
                </c:pt>
                <c:pt idx="8">
                  <c:v>1097</c:v>
                </c:pt>
                <c:pt idx="9">
                  <c:v>990</c:v>
                </c:pt>
                <c:pt idx="10">
                  <c:v>1035</c:v>
                </c:pt>
                <c:pt idx="11">
                  <c:v>892</c:v>
                </c:pt>
                <c:pt idx="12">
                  <c:v>825</c:v>
                </c:pt>
                <c:pt idx="13">
                  <c:v>795</c:v>
                </c:pt>
                <c:pt idx="14">
                  <c:v>720</c:v>
                </c:pt>
                <c:pt idx="15">
                  <c:v>710</c:v>
                </c:pt>
                <c:pt idx="16">
                  <c:v>711</c:v>
                </c:pt>
                <c:pt idx="17">
                  <c:v>828</c:v>
                </c:pt>
                <c:pt idx="18">
                  <c:v>778</c:v>
                </c:pt>
                <c:pt idx="19">
                  <c:v>730</c:v>
                </c:pt>
                <c:pt idx="20">
                  <c:v>774</c:v>
                </c:pt>
                <c:pt idx="21">
                  <c:v>596</c:v>
                </c:pt>
                <c:pt idx="22">
                  <c:v>809</c:v>
                </c:pt>
                <c:pt idx="23">
                  <c:v>910</c:v>
                </c:pt>
                <c:pt idx="24">
                  <c:v>880</c:v>
                </c:pt>
                <c:pt idx="25">
                  <c:v>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D-4EB3-8963-7D2303258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27432"/>
        <c:axId val="1010880344"/>
      </c:lineChart>
      <c:lineChart>
        <c:grouping val="standard"/>
        <c:varyColors val="0"/>
        <c:ser>
          <c:idx val="1"/>
          <c:order val="0"/>
          <c:tx>
            <c:strRef>
              <c:f>'Table 2'!$C$4</c:f>
              <c:strCache>
                <c:ptCount val="1"/>
                <c:pt idx="0">
                  <c:v>MAIS3+</c:v>
                </c:pt>
              </c:strCache>
            </c:strRef>
          </c:tx>
          <c:spPr>
            <a:ln w="28575" cap="rnd">
              <a:solidFill>
                <a:srgbClr val="00006C"/>
              </a:solidFill>
              <a:round/>
            </a:ln>
            <a:effectLst/>
          </c:spPr>
          <c:marker>
            <c:symbol val="none"/>
          </c:marker>
          <c:cat>
            <c:numRef>
              <c:f>'Table 2'!$A$5:$A$30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'Table 2'!$C$5:$C$30</c:f>
              <c:numCache>
                <c:formatCode>#,##0</c:formatCode>
                <c:ptCount val="26"/>
                <c:pt idx="0">
                  <c:v>204</c:v>
                </c:pt>
                <c:pt idx="1">
                  <c:v>210</c:v>
                </c:pt>
                <c:pt idx="2">
                  <c:v>234</c:v>
                </c:pt>
                <c:pt idx="3">
                  <c:v>235</c:v>
                </c:pt>
                <c:pt idx="4">
                  <c:v>185</c:v>
                </c:pt>
                <c:pt idx="5">
                  <c:v>195</c:v>
                </c:pt>
                <c:pt idx="6">
                  <c:v>178</c:v>
                </c:pt>
                <c:pt idx="7">
                  <c:v>217</c:v>
                </c:pt>
                <c:pt idx="8">
                  <c:v>152</c:v>
                </c:pt>
                <c:pt idx="9">
                  <c:v>130</c:v>
                </c:pt>
                <c:pt idx="10">
                  <c:v>96</c:v>
                </c:pt>
                <c:pt idx="11">
                  <c:v>97</c:v>
                </c:pt>
                <c:pt idx="12">
                  <c:v>78</c:v>
                </c:pt>
                <c:pt idx="13">
                  <c:v>98</c:v>
                </c:pt>
                <c:pt idx="14">
                  <c:v>62</c:v>
                </c:pt>
                <c:pt idx="15">
                  <c:v>74</c:v>
                </c:pt>
                <c:pt idx="16">
                  <c:v>80</c:v>
                </c:pt>
                <c:pt idx="17">
                  <c:v>68</c:v>
                </c:pt>
                <c:pt idx="18">
                  <c:v>91</c:v>
                </c:pt>
                <c:pt idx="19">
                  <c:v>86</c:v>
                </c:pt>
                <c:pt idx="20">
                  <c:v>95</c:v>
                </c:pt>
                <c:pt idx="21">
                  <c:v>71</c:v>
                </c:pt>
                <c:pt idx="22">
                  <c:v>72</c:v>
                </c:pt>
                <c:pt idx="23">
                  <c:v>59</c:v>
                </c:pt>
                <c:pt idx="24">
                  <c:v>69</c:v>
                </c:pt>
                <c:pt idx="2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D-4EB3-8963-7D2303258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4728088"/>
        <c:axId val="1444726288"/>
      </c:lineChart>
      <c:catAx>
        <c:axId val="174227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880344"/>
        <c:crosses val="autoZero"/>
        <c:auto val="1"/>
        <c:lblAlgn val="ctr"/>
        <c:lblOffset val="100"/>
        <c:noMultiLvlLbl val="0"/>
      </c:catAx>
      <c:valAx>
        <c:axId val="10108803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u="none" strike="noStrike" kern="1200" baseline="0">
                    <a:solidFill>
                      <a:schemeClr val="tx1"/>
                    </a:solidFill>
                  </a:rPr>
                  <a:t>Number of casualties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27432"/>
        <c:crosses val="autoZero"/>
        <c:crossBetween val="between"/>
      </c:valAx>
      <c:valAx>
        <c:axId val="14447262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4728088"/>
        <c:crosses val="max"/>
        <c:crossBetween val="between"/>
      </c:valAx>
      <c:catAx>
        <c:axId val="1444728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4726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324897475434649"/>
          <c:y val="0.23777988041744788"/>
          <c:w val="0.34393903689110916"/>
          <c:h val="5.5624595106393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MAIS3+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053368328958878E-2"/>
          <c:y val="5.0925925925925923E-2"/>
          <c:w val="0.90839107611548553"/>
          <c:h val="0.813896179644211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5'!$B$23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006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5'!$A$24:$A$31</c:f>
              <c:strCache>
                <c:ptCount val="8"/>
                <c:pt idx="0">
                  <c:v>0 to 9</c:v>
                </c:pt>
                <c:pt idx="1">
                  <c:v>10 to 19</c:v>
                </c:pt>
                <c:pt idx="2">
                  <c:v>20 to 29</c:v>
                </c:pt>
                <c:pt idx="3">
                  <c:v>30 to 39</c:v>
                </c:pt>
                <c:pt idx="4">
                  <c:v>40 to 49</c:v>
                </c:pt>
                <c:pt idx="5">
                  <c:v>50 to 59</c:v>
                </c:pt>
                <c:pt idx="6">
                  <c:v>60 to 69</c:v>
                </c:pt>
                <c:pt idx="7">
                  <c:v>70+</c:v>
                </c:pt>
              </c:strCache>
            </c:strRef>
          </c:cat>
          <c:val>
            <c:numRef>
              <c:f>'Table 5'!$B$24:$B$31</c:f>
              <c:numCache>
                <c:formatCode>0%</c:formatCode>
                <c:ptCount val="8"/>
                <c:pt idx="0">
                  <c:v>2.1806853582554499E-2</c:v>
                </c:pt>
                <c:pt idx="1">
                  <c:v>0.11526479750778799</c:v>
                </c:pt>
                <c:pt idx="2">
                  <c:v>9.6573208722741402E-2</c:v>
                </c:pt>
                <c:pt idx="3">
                  <c:v>7.1651090342679094E-2</c:v>
                </c:pt>
                <c:pt idx="4">
                  <c:v>9.6573208722741402E-2</c:v>
                </c:pt>
                <c:pt idx="5">
                  <c:v>8.0996884735202501E-2</c:v>
                </c:pt>
                <c:pt idx="6">
                  <c:v>7.7881619937694699E-2</c:v>
                </c:pt>
                <c:pt idx="7">
                  <c:v>0.137071651090343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0-4172-8911-0F8EFBF7B311}"/>
            </c:ext>
          </c:extLst>
        </c:ser>
        <c:ser>
          <c:idx val="1"/>
          <c:order val="1"/>
          <c:tx>
            <c:strRef>
              <c:f>'Table 5'!$C$23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5'!$A$24:$A$31</c:f>
              <c:strCache>
                <c:ptCount val="8"/>
                <c:pt idx="0">
                  <c:v>0 to 9</c:v>
                </c:pt>
                <c:pt idx="1">
                  <c:v>10 to 19</c:v>
                </c:pt>
                <c:pt idx="2">
                  <c:v>20 to 29</c:v>
                </c:pt>
                <c:pt idx="3">
                  <c:v>30 to 39</c:v>
                </c:pt>
                <c:pt idx="4">
                  <c:v>40 to 49</c:v>
                </c:pt>
                <c:pt idx="5">
                  <c:v>50 to 59</c:v>
                </c:pt>
                <c:pt idx="6">
                  <c:v>60 to 69</c:v>
                </c:pt>
                <c:pt idx="7">
                  <c:v>70+</c:v>
                </c:pt>
              </c:strCache>
            </c:strRef>
          </c:cat>
          <c:val>
            <c:numRef>
              <c:f>'Table 5'!$C$24:$C$31</c:f>
              <c:numCache>
                <c:formatCode>0%</c:formatCode>
                <c:ptCount val="8"/>
                <c:pt idx="0">
                  <c:v>1.5576323987538899E-2</c:v>
                </c:pt>
                <c:pt idx="1">
                  <c:v>3.1152647975077899E-2</c:v>
                </c:pt>
                <c:pt idx="2">
                  <c:v>2.4922118380062301E-2</c:v>
                </c:pt>
                <c:pt idx="3">
                  <c:v>2.4922118380062301E-2</c:v>
                </c:pt>
                <c:pt idx="4">
                  <c:v>1.5576323987538899E-2</c:v>
                </c:pt>
                <c:pt idx="5">
                  <c:v>4.0498442367601202E-2</c:v>
                </c:pt>
                <c:pt idx="6">
                  <c:v>3.4267912772585701E-2</c:v>
                </c:pt>
                <c:pt idx="7">
                  <c:v>0.11526479750778799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40-4172-8911-0F8EFBF7B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3185544"/>
        <c:axId val="433186264"/>
      </c:barChart>
      <c:catAx>
        <c:axId val="433185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186264"/>
        <c:crosses val="autoZero"/>
        <c:auto val="1"/>
        <c:lblAlgn val="ctr"/>
        <c:lblOffset val="100"/>
        <c:noMultiLvlLbl val="0"/>
      </c:catAx>
      <c:valAx>
        <c:axId val="43318626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Proportion of casualties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crossAx val="433185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272309711286091E-2"/>
          <c:y val="7.4652230971128622E-2"/>
          <c:w val="0.11023293963254592"/>
          <c:h val="0.166088509769612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PSNI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053368328958878E-2"/>
          <c:y val="5.0925925925925923E-2"/>
          <c:w val="0.90839107611548553"/>
          <c:h val="0.813896179644211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5'!$E$23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006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5'!$A$24:$A$31</c:f>
              <c:strCache>
                <c:ptCount val="8"/>
                <c:pt idx="0">
                  <c:v>0 to 9</c:v>
                </c:pt>
                <c:pt idx="1">
                  <c:v>10 to 19</c:v>
                </c:pt>
                <c:pt idx="2">
                  <c:v>20 to 29</c:v>
                </c:pt>
                <c:pt idx="3">
                  <c:v>30 to 39</c:v>
                </c:pt>
                <c:pt idx="4">
                  <c:v>40 to 49</c:v>
                </c:pt>
                <c:pt idx="5">
                  <c:v>50 to 59</c:v>
                </c:pt>
                <c:pt idx="6">
                  <c:v>60 to 69</c:v>
                </c:pt>
                <c:pt idx="7">
                  <c:v>70+</c:v>
                </c:pt>
              </c:strCache>
            </c:strRef>
          </c:cat>
          <c:val>
            <c:numRef>
              <c:f>'Table 5'!$E$24:$E$31</c:f>
              <c:numCache>
                <c:formatCode>0%</c:formatCode>
                <c:ptCount val="8"/>
                <c:pt idx="0">
                  <c:v>2.08081296878781E-2</c:v>
                </c:pt>
                <c:pt idx="1">
                  <c:v>0.102588918461166</c:v>
                </c:pt>
                <c:pt idx="2">
                  <c:v>0.118557948221631</c:v>
                </c:pt>
                <c:pt idx="3">
                  <c:v>0.100169368497459</c:v>
                </c:pt>
                <c:pt idx="4">
                  <c:v>7.7909508831357402E-2</c:v>
                </c:pt>
                <c:pt idx="5">
                  <c:v>8.3716428744253599E-2</c:v>
                </c:pt>
                <c:pt idx="6">
                  <c:v>6.0972659085410101E-2</c:v>
                </c:pt>
                <c:pt idx="7">
                  <c:v>5.3714009194289897E-2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0-4172-8911-0F8EFBF7B311}"/>
            </c:ext>
          </c:extLst>
        </c:ser>
        <c:ser>
          <c:idx val="1"/>
          <c:order val="1"/>
          <c:tx>
            <c:strRef>
              <c:f>'Table 5'!$F$23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5'!$A$24:$A$31</c:f>
              <c:strCache>
                <c:ptCount val="8"/>
                <c:pt idx="0">
                  <c:v>0 to 9</c:v>
                </c:pt>
                <c:pt idx="1">
                  <c:v>10 to 19</c:v>
                </c:pt>
                <c:pt idx="2">
                  <c:v>20 to 29</c:v>
                </c:pt>
                <c:pt idx="3">
                  <c:v>30 to 39</c:v>
                </c:pt>
                <c:pt idx="4">
                  <c:v>40 to 49</c:v>
                </c:pt>
                <c:pt idx="5">
                  <c:v>50 to 59</c:v>
                </c:pt>
                <c:pt idx="6">
                  <c:v>60 to 69</c:v>
                </c:pt>
                <c:pt idx="7">
                  <c:v>70+</c:v>
                </c:pt>
              </c:strCache>
            </c:strRef>
          </c:cat>
          <c:val>
            <c:numRef>
              <c:f>'Table 5'!$F$24:$F$31</c:f>
              <c:numCache>
                <c:formatCode>0%</c:formatCode>
                <c:ptCount val="8"/>
                <c:pt idx="0">
                  <c:v>1.33075248003871E-2</c:v>
                </c:pt>
                <c:pt idx="1">
                  <c:v>6.46019840309702E-2</c:v>
                </c:pt>
                <c:pt idx="2">
                  <c:v>6.2666344060004806E-2</c:v>
                </c:pt>
                <c:pt idx="3">
                  <c:v>4.6697314299540299E-2</c:v>
                </c:pt>
                <c:pt idx="4">
                  <c:v>4.33099443503508E-2</c:v>
                </c:pt>
                <c:pt idx="5">
                  <c:v>5.41979191870312E-2</c:v>
                </c:pt>
                <c:pt idx="6">
                  <c:v>4.3793854343092201E-2</c:v>
                </c:pt>
                <c:pt idx="7">
                  <c:v>5.2988144205177799E-2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40-4172-8911-0F8EFBF7B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3185544"/>
        <c:axId val="433186264"/>
      </c:barChart>
      <c:catAx>
        <c:axId val="433185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186264"/>
        <c:crosses val="autoZero"/>
        <c:auto val="1"/>
        <c:lblAlgn val="ctr"/>
        <c:lblOffset val="100"/>
        <c:noMultiLvlLbl val="0"/>
      </c:catAx>
      <c:valAx>
        <c:axId val="43318626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crossAx val="433185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272309711286091E-2"/>
          <c:y val="7.4652230971128622E-2"/>
          <c:w val="0.11023293963254592"/>
          <c:h val="0.166088509769612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MAIS3+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053368328958878E-2"/>
          <c:y val="5.0925925925925923E-2"/>
          <c:w val="0.90839107611548553"/>
          <c:h val="0.813896179644211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5'!$B$41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006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5'!$A$42:$A$49</c:f>
              <c:strCache>
                <c:ptCount val="8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70+</c:v>
                </c:pt>
              </c:strCache>
            </c:strRef>
          </c:cat>
          <c:val>
            <c:numRef>
              <c:f>'Table 5'!$B$42:$B$49</c:f>
              <c:numCache>
                <c:formatCode>0%</c:formatCode>
                <c:ptCount val="8"/>
                <c:pt idx="0">
                  <c:v>5.1094890510948898E-2</c:v>
                </c:pt>
                <c:pt idx="1">
                  <c:v>0.12251655629139099</c:v>
                </c:pt>
                <c:pt idx="2">
                  <c:v>9.9358974358974395E-2</c:v>
                </c:pt>
                <c:pt idx="3">
                  <c:v>7.77027027027027E-2</c:v>
                </c:pt>
                <c:pt idx="4">
                  <c:v>0.125</c:v>
                </c:pt>
                <c:pt idx="5">
                  <c:v>9.4202898550724598E-2</c:v>
                </c:pt>
                <c:pt idx="6">
                  <c:v>0.124378109452736</c:v>
                </c:pt>
                <c:pt idx="7">
                  <c:v>0.19130434782608699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9-4B23-B650-114AB61603F7}"/>
            </c:ext>
          </c:extLst>
        </c:ser>
        <c:ser>
          <c:idx val="1"/>
          <c:order val="1"/>
          <c:tx>
            <c:strRef>
              <c:f>'Table 5'!$C$41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5'!$A$42:$A$49</c:f>
              <c:strCache>
                <c:ptCount val="8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70+</c:v>
                </c:pt>
              </c:strCache>
            </c:strRef>
          </c:cat>
          <c:val>
            <c:numRef>
              <c:f>'Table 5'!$C$42:$C$49</c:f>
              <c:numCache>
                <c:formatCode>0%</c:formatCode>
                <c:ptCount val="8"/>
                <c:pt idx="0">
                  <c:v>5.4347826086956499E-2</c:v>
                </c:pt>
                <c:pt idx="1">
                  <c:v>8.1967213114754106E-2</c:v>
                </c:pt>
                <c:pt idx="2">
                  <c:v>5.6737588652482303E-2</c:v>
                </c:pt>
                <c:pt idx="3">
                  <c:v>8.6956521739130405E-2</c:v>
                </c:pt>
                <c:pt idx="4">
                  <c:v>5.0505050505050497E-2</c:v>
                </c:pt>
                <c:pt idx="5">
                  <c:v>0.10077519379845</c:v>
                </c:pt>
                <c:pt idx="6">
                  <c:v>0.11</c:v>
                </c:pt>
                <c:pt idx="7">
                  <c:v>0.202185792349727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39-4B23-B650-114AB616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3185544"/>
        <c:axId val="433186264"/>
      </c:barChart>
      <c:catAx>
        <c:axId val="433185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186264"/>
        <c:crosses val="autoZero"/>
        <c:auto val="1"/>
        <c:lblAlgn val="ctr"/>
        <c:lblOffset val="100"/>
        <c:noMultiLvlLbl val="0"/>
      </c:catAx>
      <c:valAx>
        <c:axId val="43318626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Proportion of casualties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crossAx val="433185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272309711286091E-2"/>
          <c:y val="7.4652230971128622E-2"/>
          <c:w val="0.11023293963254592"/>
          <c:h val="0.166088509769612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PSNI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053368328958878E-2"/>
          <c:y val="5.0925925925925923E-2"/>
          <c:w val="0.90839107611548553"/>
          <c:h val="0.813896179644211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5'!$E$41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006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5'!$A$42:$A$49</c:f>
              <c:strCache>
                <c:ptCount val="8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70+</c:v>
                </c:pt>
              </c:strCache>
            </c:strRef>
          </c:cat>
          <c:val>
            <c:numRef>
              <c:f>'Table 5'!$E$42:$E$49</c:f>
              <c:numCache>
                <c:formatCode>0%</c:formatCode>
                <c:ptCount val="8"/>
                <c:pt idx="0">
                  <c:v>9.3886462882096094E-2</c:v>
                </c:pt>
                <c:pt idx="1">
                  <c:v>0.15083600142298101</c:v>
                </c:pt>
                <c:pt idx="2">
                  <c:v>0.10871976924783699</c:v>
                </c:pt>
                <c:pt idx="3">
                  <c:v>0.11201298701298699</c:v>
                </c:pt>
                <c:pt idx="4">
                  <c:v>0.11254806011884</c:v>
                </c:pt>
                <c:pt idx="5">
                  <c:v>0.13659692064745399</c:v>
                </c:pt>
                <c:pt idx="6">
                  <c:v>0.16258064516129</c:v>
                </c:pt>
                <c:pt idx="7">
                  <c:v>0.18423236514522801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12-4A47-985F-6CD50E028E11}"/>
            </c:ext>
          </c:extLst>
        </c:ser>
        <c:ser>
          <c:idx val="1"/>
          <c:order val="1"/>
          <c:tx>
            <c:strRef>
              <c:f>'Table 5'!$F$41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5'!$A$42:$A$49</c:f>
              <c:strCache>
                <c:ptCount val="8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70+</c:v>
                </c:pt>
              </c:strCache>
            </c:strRef>
          </c:cat>
          <c:val>
            <c:numRef>
              <c:f>'Table 5'!$F$42:$F$49</c:f>
              <c:numCache>
                <c:formatCode>0%</c:formatCode>
                <c:ptCount val="8"/>
                <c:pt idx="0">
                  <c:v>6.0706401766004399E-2</c:v>
                </c:pt>
                <c:pt idx="1">
                  <c:v>0.109605911330049</c:v>
                </c:pt>
                <c:pt idx="2">
                  <c:v>7.2326165875453804E-2</c:v>
                </c:pt>
                <c:pt idx="3">
                  <c:v>6.4505347593582896E-2</c:v>
                </c:pt>
                <c:pt idx="4">
                  <c:v>7.4304690743046894E-2</c:v>
                </c:pt>
                <c:pt idx="5">
                  <c:v>0.10576015108593</c:v>
                </c:pt>
                <c:pt idx="6">
                  <c:v>0.13944530046225001</c:v>
                </c:pt>
                <c:pt idx="7">
                  <c:v>0.19466666666666699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12-4A47-985F-6CD50E028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3185544"/>
        <c:axId val="433186264"/>
      </c:barChart>
      <c:catAx>
        <c:axId val="433185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186264"/>
        <c:crosses val="autoZero"/>
        <c:auto val="1"/>
        <c:lblAlgn val="ctr"/>
        <c:lblOffset val="100"/>
        <c:noMultiLvlLbl val="0"/>
      </c:catAx>
      <c:valAx>
        <c:axId val="43318626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crossAx val="433185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272309711286091E-2"/>
          <c:y val="7.4652230971128622E-2"/>
          <c:w val="0.11023293963254592"/>
          <c:h val="0.166088509769612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1" i="0" u="none" strike="noStrike" kern="1200" spc="0" baseline="0">
                <a:solidFill>
                  <a:schemeClr val="tx1"/>
                </a:solidFill>
                <a:effectLst/>
              </a:rPr>
              <a:t>MAIS 3+ casualties compared with PSNI reported seriously injured casualties, by road user type: NI 2019-2024</a:t>
            </a:r>
            <a:endParaRPr lang="en-GB" sz="1000" b="0" i="0" u="none" strike="noStrike" kern="1200" spc="0" baseline="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'Table 6'!$A$6</c:f>
              <c:strCache>
                <c:ptCount val="1"/>
                <c:pt idx="0">
                  <c:v>Pedestrian</c:v>
                </c:pt>
              </c:strCache>
            </c:strRef>
          </c:tx>
          <c:spPr>
            <a:solidFill>
              <a:srgbClr val="00006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6'!$B$3:$C$3</c:f>
              <c:strCache>
                <c:ptCount val="2"/>
                <c:pt idx="0">
                  <c:v>MAIS3+</c:v>
                </c:pt>
                <c:pt idx="1">
                  <c:v>PSNI Sis</c:v>
                </c:pt>
              </c:strCache>
            </c:strRef>
          </c:cat>
          <c:val>
            <c:numRef>
              <c:f>('Table 6'!$C$6,'Table 6'!$E$6)</c:f>
              <c:numCache>
                <c:formatCode>0%</c:formatCode>
                <c:ptCount val="2"/>
                <c:pt idx="0">
                  <c:v>0.18068535825545201</c:v>
                </c:pt>
                <c:pt idx="1">
                  <c:v>0.180696661828737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B-4F6A-8EFE-17E1D95C03F3}"/>
            </c:ext>
          </c:extLst>
        </c:ser>
        <c:ser>
          <c:idx val="1"/>
          <c:order val="1"/>
          <c:tx>
            <c:strRef>
              <c:f>'Table 6'!$A$7</c:f>
              <c:strCache>
                <c:ptCount val="1"/>
                <c:pt idx="0">
                  <c:v>Pedal Cyclist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6'!$B$3:$C$3</c:f>
              <c:strCache>
                <c:ptCount val="2"/>
                <c:pt idx="0">
                  <c:v>MAIS3+</c:v>
                </c:pt>
                <c:pt idx="1">
                  <c:v>PSNI Sis</c:v>
                </c:pt>
              </c:strCache>
            </c:strRef>
          </c:cat>
          <c:val>
            <c:numRef>
              <c:f>('Table 6'!$C$7,'Table 6'!$E$7)</c:f>
              <c:numCache>
                <c:formatCode>0%</c:formatCode>
                <c:ptCount val="2"/>
                <c:pt idx="0">
                  <c:v>0.14018691588785001</c:v>
                </c:pt>
                <c:pt idx="1">
                  <c:v>7.69230769230769E-2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FB-4F6A-8EFE-17E1D95C03F3}"/>
            </c:ext>
          </c:extLst>
        </c:ser>
        <c:ser>
          <c:idx val="2"/>
          <c:order val="2"/>
          <c:tx>
            <c:strRef>
              <c:f>'Table 6'!$A$8</c:f>
              <c:strCache>
                <c:ptCount val="1"/>
                <c:pt idx="0">
                  <c:v>Motorcyclist</c:v>
                </c:pt>
              </c:strCache>
            </c:strRef>
          </c:tx>
          <c:spPr>
            <a:solidFill>
              <a:srgbClr val="A5AFA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6'!$B$3:$C$3</c:f>
              <c:strCache>
                <c:ptCount val="2"/>
                <c:pt idx="0">
                  <c:v>MAIS3+</c:v>
                </c:pt>
                <c:pt idx="1">
                  <c:v>PSNI Sis</c:v>
                </c:pt>
              </c:strCache>
            </c:strRef>
          </c:cat>
          <c:val>
            <c:numRef>
              <c:f>('Table 6'!$C$8,'Table 6'!$E$8)</c:f>
              <c:numCache>
                <c:formatCode>0%</c:formatCode>
                <c:ptCount val="2"/>
                <c:pt idx="0">
                  <c:v>0.109034267912773</c:v>
                </c:pt>
                <c:pt idx="1">
                  <c:v>0.12941461054668599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FB-4F6A-8EFE-17E1D95C03F3}"/>
            </c:ext>
          </c:extLst>
        </c:ser>
        <c:ser>
          <c:idx val="3"/>
          <c:order val="3"/>
          <c:tx>
            <c:strRef>
              <c:f>'Table 6'!$A$9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rgbClr val="A8E06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6'!$B$3:$C$3</c:f>
              <c:strCache>
                <c:ptCount val="2"/>
                <c:pt idx="0">
                  <c:v>MAIS3+</c:v>
                </c:pt>
                <c:pt idx="1">
                  <c:v>PSNI Sis</c:v>
                </c:pt>
              </c:strCache>
            </c:strRef>
          </c:cat>
          <c:val>
            <c:numRef>
              <c:f>('Table 6'!$C$9,'Table 6'!$E$9)</c:f>
              <c:numCache>
                <c:formatCode>0%</c:formatCode>
                <c:ptCount val="2"/>
                <c:pt idx="0">
                  <c:v>0.43302180685358299</c:v>
                </c:pt>
                <c:pt idx="1">
                  <c:v>0.57256894049346896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FB-4F6A-8EFE-17E1D95C03F3}"/>
            </c:ext>
          </c:extLst>
        </c:ser>
        <c:ser>
          <c:idx val="4"/>
          <c:order val="4"/>
          <c:tx>
            <c:strRef>
              <c:f>'Table 6'!$A$10</c:f>
              <c:strCache>
                <c:ptCount val="1"/>
                <c:pt idx="0">
                  <c:v>Other/Unknown</c:v>
                </c:pt>
              </c:strCache>
            </c:strRef>
          </c:tx>
          <c:spPr>
            <a:solidFill>
              <a:srgbClr val="FF7CC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6'!$B$3:$C$3</c:f>
              <c:strCache>
                <c:ptCount val="2"/>
                <c:pt idx="0">
                  <c:v>MAIS3+</c:v>
                </c:pt>
                <c:pt idx="1">
                  <c:v>PSNI Sis</c:v>
                </c:pt>
              </c:strCache>
            </c:strRef>
          </c:cat>
          <c:val>
            <c:numRef>
              <c:f>('Table 6'!$C$10,'Table 6'!$E$10)</c:f>
              <c:numCache>
                <c:formatCode>0%</c:formatCode>
                <c:ptCount val="2"/>
                <c:pt idx="0">
                  <c:v>0.137071651090343</c:v>
                </c:pt>
                <c:pt idx="1">
                  <c:v>4.0396710208030998E-2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FB-4F6A-8EFE-17E1D95C0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47066064"/>
        <c:axId val="1647069304"/>
      </c:barChart>
      <c:catAx>
        <c:axId val="1647066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7069304"/>
        <c:crosses val="autoZero"/>
        <c:auto val="1"/>
        <c:lblAlgn val="ctr"/>
        <c:lblOffset val="100"/>
        <c:noMultiLvlLbl val="0"/>
      </c:catAx>
      <c:valAx>
        <c:axId val="164706930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706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6</xdr:col>
      <xdr:colOff>342900</xdr:colOff>
      <xdr:row>36</xdr:row>
      <xdr:rowOff>87060</xdr:rowOff>
    </xdr:to>
    <xdr:pic>
      <xdr:nvPicPr>
        <xdr:cNvPr id="2" name="Picture 1" descr="front cover">
          <a:extLst>
            <a:ext uri="{FF2B5EF4-FFF2-40B4-BE49-F238E27FC236}">
              <a16:creationId xmlns:a16="http://schemas.microsoft.com/office/drawing/2014/main" id="{181DF8DD-2C56-305E-45A5-CAFBD0F63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"/>
          <a:ext cx="4914899" cy="694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14286</xdr:rowOff>
    </xdr:from>
    <xdr:to>
      <xdr:col>18</xdr:col>
      <xdr:colOff>400050</xdr:colOff>
      <xdr:row>30</xdr:row>
      <xdr:rowOff>0</xdr:rowOff>
    </xdr:to>
    <xdr:graphicFrame macro="">
      <xdr:nvGraphicFramePr>
        <xdr:cNvPr id="2" name="Chart 1" descr="MAIS3+ road traffic casualties in NI, 1999-2024">
          <a:extLst>
            <a:ext uri="{FF2B5EF4-FFF2-40B4-BE49-F238E27FC236}">
              <a16:creationId xmlns:a16="http://schemas.microsoft.com/office/drawing/2014/main" id="{92DAFC95-902C-E835-0038-7DF8820C0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14285</xdr:colOff>
      <xdr:row>37</xdr:row>
      <xdr:rowOff>180975</xdr:rowOff>
    </xdr:from>
    <xdr:to>
      <xdr:col>18</xdr:col>
      <xdr:colOff>466724</xdr:colOff>
      <xdr:row>63</xdr:row>
      <xdr:rowOff>9525</xdr:rowOff>
    </xdr:to>
    <xdr:graphicFrame macro="">
      <xdr:nvGraphicFramePr>
        <xdr:cNvPr id="3" name="Chart 2" descr="MAIS3+ road traffic casualties in NI, 1999-2024 - 3 Year rolling average&#10;">
          <a:extLst>
            <a:ext uri="{FF2B5EF4-FFF2-40B4-BE49-F238E27FC236}">
              <a16:creationId xmlns:a16="http://schemas.microsoft.com/office/drawing/2014/main" id="{36EDC4B4-7ED0-1404-5BEC-E29B8C936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414337</xdr:colOff>
      <xdr:row>3</xdr:row>
      <xdr:rowOff>4762</xdr:rowOff>
    </xdr:from>
    <xdr:to>
      <xdr:col>16</xdr:col>
      <xdr:colOff>371475</xdr:colOff>
      <xdr:row>22</xdr:row>
      <xdr:rowOff>66676</xdr:rowOff>
    </xdr:to>
    <xdr:graphicFrame macro="">
      <xdr:nvGraphicFramePr>
        <xdr:cNvPr id="3" name="Chart 2" descr="MAIS 3+ casualties from road traffic collisions and PSNI reported Serious Injuries, 1999-2024 (Northern Ireland)&#10;">
          <a:extLst>
            <a:ext uri="{FF2B5EF4-FFF2-40B4-BE49-F238E27FC236}">
              <a16:creationId xmlns:a16="http://schemas.microsoft.com/office/drawing/2014/main" id="{CB390C63-81FD-452F-7D15-4385069CB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457200</xdr:colOff>
      <xdr:row>24</xdr:row>
      <xdr:rowOff>19050</xdr:rowOff>
    </xdr:from>
    <xdr:to>
      <xdr:col>16</xdr:col>
      <xdr:colOff>414338</xdr:colOff>
      <xdr:row>44</xdr:row>
      <xdr:rowOff>61914</xdr:rowOff>
    </xdr:to>
    <xdr:graphicFrame macro="">
      <xdr:nvGraphicFramePr>
        <xdr:cNvPr id="4" name="Chart 3" descr="MAIS 3+ casualties from road traffic collisions and PSNI reported Serious Injuries, 1999-2024 (Alternative Version) (Northern Ireland)&#10;">
          <a:extLst>
            <a:ext uri="{FF2B5EF4-FFF2-40B4-BE49-F238E27FC236}">
              <a16:creationId xmlns:a16="http://schemas.microsoft.com/office/drawing/2014/main" id="{AEDB1337-2467-4C15-983A-6EF6CD78CE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</xdr:colOff>
      <xdr:row>19</xdr:row>
      <xdr:rowOff>176212</xdr:rowOff>
    </xdr:from>
    <xdr:to>
      <xdr:col>16</xdr:col>
      <xdr:colOff>14287</xdr:colOff>
      <xdr:row>34</xdr:row>
      <xdr:rowOff>61912</xdr:rowOff>
    </xdr:to>
    <xdr:graphicFrame macro="">
      <xdr:nvGraphicFramePr>
        <xdr:cNvPr id="2" name="Chart 1" descr="Proportion of MAIS3+ casualties &#10;for road traffic collisions, by age and sex">
          <a:extLst>
            <a:ext uri="{FF2B5EF4-FFF2-40B4-BE49-F238E27FC236}">
              <a16:creationId xmlns:a16="http://schemas.microsoft.com/office/drawing/2014/main" id="{FDA28059-61B8-1B44-EA71-4970C4EDC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33336</xdr:colOff>
      <xdr:row>19</xdr:row>
      <xdr:rowOff>171450</xdr:rowOff>
    </xdr:from>
    <xdr:to>
      <xdr:col>22</xdr:col>
      <xdr:colOff>38099</xdr:colOff>
      <xdr:row>34</xdr:row>
      <xdr:rowOff>57149</xdr:rowOff>
    </xdr:to>
    <xdr:graphicFrame macro="">
      <xdr:nvGraphicFramePr>
        <xdr:cNvPr id="3" name="Chart 2" descr="Proportion of PSNI reported serious injuries for road traffic collisions, by age and sex">
          <a:extLst>
            <a:ext uri="{FF2B5EF4-FFF2-40B4-BE49-F238E27FC236}">
              <a16:creationId xmlns:a16="http://schemas.microsoft.com/office/drawing/2014/main" id="{E64ECB71-6898-6DB2-6F79-7E527E73A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39</xdr:row>
      <xdr:rowOff>0</xdr:rowOff>
    </xdr:from>
    <xdr:to>
      <xdr:col>16</xdr:col>
      <xdr:colOff>0</xdr:colOff>
      <xdr:row>53</xdr:row>
      <xdr:rowOff>76200</xdr:rowOff>
    </xdr:to>
    <xdr:graphicFrame macro="">
      <xdr:nvGraphicFramePr>
        <xdr:cNvPr id="4" name="Chart 3" descr="Proportion of hospital admissions for road traffic collisions that have MAIS3+ injuries by age and sex: Northern Ireland: 2020-2024">
          <a:extLst>
            <a:ext uri="{FF2B5EF4-FFF2-40B4-BE49-F238E27FC236}">
              <a16:creationId xmlns:a16="http://schemas.microsoft.com/office/drawing/2014/main" id="{4726A26F-3428-4084-9571-52935A4F4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714375</xdr:colOff>
      <xdr:row>39</xdr:row>
      <xdr:rowOff>0</xdr:rowOff>
    </xdr:from>
    <xdr:to>
      <xdr:col>21</xdr:col>
      <xdr:colOff>719138</xdr:colOff>
      <xdr:row>53</xdr:row>
      <xdr:rowOff>76199</xdr:rowOff>
    </xdr:to>
    <xdr:graphicFrame macro="">
      <xdr:nvGraphicFramePr>
        <xdr:cNvPr id="5" name="Chart 4" descr="Proportion of PSNI injuries that are serious, by age and sex: Northern Ireland: 2020-2024">
          <a:extLst>
            <a:ext uri="{FF2B5EF4-FFF2-40B4-BE49-F238E27FC236}">
              <a16:creationId xmlns:a16="http://schemas.microsoft.com/office/drawing/2014/main" id="{E2E57D94-A935-4223-8D14-D93422260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757237</xdr:colOff>
      <xdr:row>1</xdr:row>
      <xdr:rowOff>14287</xdr:rowOff>
    </xdr:from>
    <xdr:to>
      <xdr:col>13</xdr:col>
      <xdr:colOff>757237</xdr:colOff>
      <xdr:row>15</xdr:row>
      <xdr:rowOff>90487</xdr:rowOff>
    </xdr:to>
    <xdr:graphicFrame macro="">
      <xdr:nvGraphicFramePr>
        <xdr:cNvPr id="2" name="Chart 1" descr="MAIS 3+ casualties compared with PSNI reported seriously injured casualties, by road user type: NI 2019-2024&#10;">
          <a:extLst>
            <a:ext uri="{FF2B5EF4-FFF2-40B4-BE49-F238E27FC236}">
              <a16:creationId xmlns:a16="http://schemas.microsoft.com/office/drawing/2014/main" id="{F6806E20-7FFC-CC33-E0DD-23945E943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23812</xdr:colOff>
      <xdr:row>16</xdr:row>
      <xdr:rowOff>319086</xdr:rowOff>
    </xdr:from>
    <xdr:to>
      <xdr:col>15</xdr:col>
      <xdr:colOff>152400</xdr:colOff>
      <xdr:row>31</xdr:row>
      <xdr:rowOff>190499</xdr:rowOff>
    </xdr:to>
    <xdr:graphicFrame macro="">
      <xdr:nvGraphicFramePr>
        <xdr:cNvPr id="3" name="Chart 2" descr="Admissions to hospital for road traffic collisions by road user type and severity: NI 2019-2024&#10;">
          <a:extLst>
            <a:ext uri="{FF2B5EF4-FFF2-40B4-BE49-F238E27FC236}">
              <a16:creationId xmlns:a16="http://schemas.microsoft.com/office/drawing/2014/main" id="{315AB753-C3BF-B140-83B8-043189DF5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585786</xdr:colOff>
      <xdr:row>36</xdr:row>
      <xdr:rowOff>4761</xdr:rowOff>
    </xdr:from>
    <xdr:to>
      <xdr:col>16</xdr:col>
      <xdr:colOff>19049</xdr:colOff>
      <xdr:row>52</xdr:row>
      <xdr:rowOff>180974</xdr:rowOff>
    </xdr:to>
    <xdr:graphicFrame macro="">
      <xdr:nvGraphicFramePr>
        <xdr:cNvPr id="5" name="Chart 4" descr="Number of MAIS 3+ casualties by road user type: NI 2019-2024&#10;">
          <a:extLst>
            <a:ext uri="{FF2B5EF4-FFF2-40B4-BE49-F238E27FC236}">
              <a16:creationId xmlns:a16="http://schemas.microsoft.com/office/drawing/2014/main" id="{107C3119-362F-0DAD-E1D4-82312ABDF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261936</xdr:colOff>
      <xdr:row>66</xdr:row>
      <xdr:rowOff>0</xdr:rowOff>
    </xdr:from>
    <xdr:to>
      <xdr:col>17</xdr:col>
      <xdr:colOff>76200</xdr:colOff>
      <xdr:row>90</xdr:row>
      <xdr:rowOff>95250</xdr:rowOff>
    </xdr:to>
    <xdr:graphicFrame macro="">
      <xdr:nvGraphicFramePr>
        <xdr:cNvPr id="7" name="Chart 6" descr="Number of MAIS 3+ casualties by road user type, NI 1999-2024 (3-Year Rolling Average)&#10;">
          <a:extLst>
            <a:ext uri="{FF2B5EF4-FFF2-40B4-BE49-F238E27FC236}">
              <a16:creationId xmlns:a16="http://schemas.microsoft.com/office/drawing/2014/main" id="{92F60367-A51B-C7BC-4813-7AFC9E76D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I23" sqref="I23"/>
    </sheetView>
  </sheetViews>
  <sheetFormatPr defaultColWidth="11.42578125" defaultRowHeight="15" x14ac:dyDescent="0.25"/>
  <sheetData/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tabSelected="1" workbookViewId="0"/>
  </sheetViews>
  <sheetFormatPr defaultColWidth="11.42578125" defaultRowHeight="15" x14ac:dyDescent="0.25"/>
  <sheetData>
    <row r="1" spans="1:2" x14ac:dyDescent="0.25">
      <c r="A1" t="s">
        <v>0</v>
      </c>
    </row>
    <row r="3" spans="1:2" x14ac:dyDescent="0.25">
      <c r="A3" s="1" t="str">
        <f>HYPERLINK("#'Table 1'!A1", "Table 1a:")</f>
        <v>Table 1a:</v>
      </c>
      <c r="B3" t="s">
        <v>1</v>
      </c>
    </row>
    <row r="4" spans="1:2" x14ac:dyDescent="0.25">
      <c r="A4" s="1" t="str">
        <f>HYPERLINK("#'Table 1'!A36", "Table 1b:")</f>
        <v>Table 1b:</v>
      </c>
      <c r="B4" t="s">
        <v>2</v>
      </c>
    </row>
    <row r="5" spans="1:2" x14ac:dyDescent="0.25">
      <c r="A5" s="1" t="str">
        <f>HYPERLINK("#'Table 2'!A4", "Table 2:")</f>
        <v>Table 2:</v>
      </c>
      <c r="B5" t="s">
        <v>3</v>
      </c>
    </row>
    <row r="6" spans="1:2" x14ac:dyDescent="0.25">
      <c r="A6" s="1" t="str">
        <f>HYPERLINK("#'Table 3'!A4", "Table 3:")</f>
        <v>Table 3:</v>
      </c>
      <c r="B6" t="s">
        <v>4</v>
      </c>
    </row>
    <row r="7" spans="1:2" x14ac:dyDescent="0.25">
      <c r="A7" s="1" t="str">
        <f>HYPERLINK("#'Table 4'!A4", "Table 4a:")</f>
        <v>Table 4a:</v>
      </c>
      <c r="B7" t="s">
        <v>5</v>
      </c>
    </row>
    <row r="8" spans="1:2" x14ac:dyDescent="0.25">
      <c r="A8" s="1" t="str">
        <f>HYPERLINK("#'Table 4'!A42", "Table 4b:")</f>
        <v>Table 4b:</v>
      </c>
      <c r="B8" t="s">
        <v>6</v>
      </c>
    </row>
    <row r="9" spans="1:2" x14ac:dyDescent="0.25">
      <c r="A9" s="1" t="str">
        <f>HYPERLINK("#'Table 5'!A4", "Table 5a:")</f>
        <v>Table 5a:</v>
      </c>
      <c r="B9" t="s">
        <v>7</v>
      </c>
    </row>
    <row r="10" spans="1:2" x14ac:dyDescent="0.25">
      <c r="A10" s="1" t="str">
        <f>HYPERLINK("#'Table 5'!A19", "Table 5b:")</f>
        <v>Table 5b:</v>
      </c>
      <c r="B10" t="s">
        <v>8</v>
      </c>
    </row>
    <row r="11" spans="1:2" x14ac:dyDescent="0.25">
      <c r="A11" s="1" t="str">
        <f>HYPERLINK("#'Table 5'!A37", "Table 5c:")</f>
        <v>Table 5c:</v>
      </c>
      <c r="B11" t="s">
        <v>9</v>
      </c>
    </row>
    <row r="12" spans="1:2" x14ac:dyDescent="0.25">
      <c r="A12" s="1" t="str">
        <f>HYPERLINK("#'Table 6'!A4", "Table 6a:")</f>
        <v>Table 6a:</v>
      </c>
      <c r="B12" t="s">
        <v>10</v>
      </c>
    </row>
    <row r="13" spans="1:2" x14ac:dyDescent="0.25">
      <c r="A13" s="1" t="str">
        <f>HYPERLINK("#'Table 6'!A14", "Table 6b:")</f>
        <v>Table 6b:</v>
      </c>
      <c r="B13" t="s">
        <v>11</v>
      </c>
    </row>
    <row r="14" spans="1:2" x14ac:dyDescent="0.25">
      <c r="A14" s="1" t="str">
        <f>HYPERLINK("#'Table 6'!A34", "Table 6c:")</f>
        <v>Table 6c:</v>
      </c>
      <c r="B14" t="s">
        <v>12</v>
      </c>
    </row>
    <row r="15" spans="1:2" x14ac:dyDescent="0.25">
      <c r="A15" s="1" t="str">
        <f>HYPERLINK("#'Table 6'!A65", "Table 6d:")</f>
        <v>Table 6d:</v>
      </c>
      <c r="B15" s="46" t="s">
        <v>174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"/>
  <sheetViews>
    <sheetView workbookViewId="0"/>
  </sheetViews>
  <sheetFormatPr defaultColWidth="11.42578125" defaultRowHeight="15" x14ac:dyDescent="0.25"/>
  <cols>
    <col min="1" max="1" width="15.28515625" customWidth="1"/>
    <col min="4" max="4" width="14.85546875" customWidth="1"/>
  </cols>
  <sheetData>
    <row r="1" spans="1:14" x14ac:dyDescent="0.25">
      <c r="A1" s="2" t="s">
        <v>13</v>
      </c>
    </row>
    <row r="2" spans="1:14" x14ac:dyDescent="0.25">
      <c r="A2" s="2" t="s">
        <v>14</v>
      </c>
    </row>
    <row r="4" spans="1:14" ht="30" x14ac:dyDescent="0.25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</row>
    <row r="5" spans="1:14" x14ac:dyDescent="0.25">
      <c r="A5" s="26">
        <v>1999</v>
      </c>
      <c r="B5" s="5">
        <v>1891</v>
      </c>
      <c r="C5" s="5">
        <v>204</v>
      </c>
      <c r="D5" s="5">
        <v>334</v>
      </c>
      <c r="E5" s="5">
        <v>2429</v>
      </c>
      <c r="J5" s="40"/>
      <c r="K5" s="40"/>
      <c r="L5" s="40"/>
      <c r="M5" s="40"/>
      <c r="N5" s="40"/>
    </row>
    <row r="6" spans="1:14" x14ac:dyDescent="0.25">
      <c r="A6" s="26">
        <v>2000</v>
      </c>
      <c r="B6" s="5">
        <v>1794</v>
      </c>
      <c r="C6" s="5">
        <v>210</v>
      </c>
      <c r="D6" s="5">
        <v>405</v>
      </c>
      <c r="E6" s="5">
        <v>2409</v>
      </c>
      <c r="J6" s="40"/>
      <c r="K6" s="40"/>
      <c r="L6" s="40"/>
      <c r="M6" s="40"/>
      <c r="N6" s="40"/>
    </row>
    <row r="7" spans="1:14" x14ac:dyDescent="0.25">
      <c r="A7" s="26">
        <v>2001</v>
      </c>
      <c r="B7" s="5">
        <v>1819</v>
      </c>
      <c r="C7" s="5">
        <v>234</v>
      </c>
      <c r="D7" s="5">
        <v>352</v>
      </c>
      <c r="E7" s="5">
        <v>2405</v>
      </c>
      <c r="J7" s="40"/>
      <c r="K7" s="40"/>
      <c r="L7" s="40"/>
      <c r="M7" s="40"/>
      <c r="N7" s="40"/>
    </row>
    <row r="8" spans="1:14" x14ac:dyDescent="0.25">
      <c r="A8" s="26">
        <v>2002</v>
      </c>
      <c r="B8" s="5">
        <v>1723</v>
      </c>
      <c r="C8" s="5">
        <v>235</v>
      </c>
      <c r="D8" s="5">
        <v>332</v>
      </c>
      <c r="E8" s="5">
        <v>2290</v>
      </c>
      <c r="J8" s="40"/>
      <c r="K8" s="40"/>
      <c r="L8" s="40"/>
      <c r="M8" s="40"/>
      <c r="N8" s="40"/>
    </row>
    <row r="9" spans="1:14" x14ac:dyDescent="0.25">
      <c r="A9" s="26">
        <v>2003</v>
      </c>
      <c r="B9" s="5">
        <v>1406</v>
      </c>
      <c r="C9" s="5">
        <v>185</v>
      </c>
      <c r="D9" s="5">
        <v>274</v>
      </c>
      <c r="E9" s="5">
        <v>1865</v>
      </c>
      <c r="J9" s="40"/>
      <c r="K9" s="40"/>
      <c r="L9" s="40"/>
      <c r="M9" s="40"/>
      <c r="N9" s="40"/>
    </row>
    <row r="10" spans="1:14" x14ac:dyDescent="0.25">
      <c r="A10" s="26">
        <v>2004</v>
      </c>
      <c r="B10" s="5">
        <v>1365</v>
      </c>
      <c r="C10" s="5">
        <v>195</v>
      </c>
      <c r="D10" s="5">
        <v>273</v>
      </c>
      <c r="E10" s="5">
        <v>1833</v>
      </c>
      <c r="J10" s="40"/>
      <c r="K10" s="40"/>
      <c r="L10" s="40"/>
      <c r="M10" s="40"/>
      <c r="N10" s="40"/>
    </row>
    <row r="11" spans="1:14" x14ac:dyDescent="0.25">
      <c r="A11" s="26">
        <v>2005</v>
      </c>
      <c r="B11" s="5">
        <v>1278</v>
      </c>
      <c r="C11" s="5">
        <v>178</v>
      </c>
      <c r="D11" s="5">
        <v>239</v>
      </c>
      <c r="E11" s="5">
        <v>1695</v>
      </c>
      <c r="J11" s="40"/>
      <c r="K11" s="40"/>
      <c r="L11" s="40"/>
      <c r="M11" s="40"/>
      <c r="N11" s="40"/>
    </row>
    <row r="12" spans="1:14" x14ac:dyDescent="0.25">
      <c r="A12" s="26">
        <v>2006</v>
      </c>
      <c r="B12" s="5">
        <v>1265</v>
      </c>
      <c r="C12" s="5">
        <v>217</v>
      </c>
      <c r="D12" s="5">
        <v>269</v>
      </c>
      <c r="E12" s="5">
        <v>1751</v>
      </c>
      <c r="J12" s="40"/>
      <c r="K12" s="40"/>
      <c r="L12" s="40"/>
      <c r="M12" s="40"/>
      <c r="N12" s="40"/>
    </row>
    <row r="13" spans="1:14" x14ac:dyDescent="0.25">
      <c r="A13" s="26">
        <v>2007</v>
      </c>
      <c r="B13" s="5">
        <v>1311</v>
      </c>
      <c r="C13" s="5">
        <v>152</v>
      </c>
      <c r="D13" s="5">
        <v>224</v>
      </c>
      <c r="E13" s="5">
        <v>1687</v>
      </c>
      <c r="J13" s="40"/>
      <c r="K13" s="40"/>
      <c r="L13" s="40"/>
      <c r="M13" s="40"/>
      <c r="N13" s="40"/>
    </row>
    <row r="14" spans="1:14" x14ac:dyDescent="0.25">
      <c r="A14" s="26">
        <v>2008</v>
      </c>
      <c r="B14" s="5">
        <v>1114</v>
      </c>
      <c r="C14" s="5">
        <v>130</v>
      </c>
      <c r="D14" s="5">
        <v>196</v>
      </c>
      <c r="E14" s="5">
        <v>1440</v>
      </c>
      <c r="J14" s="40"/>
      <c r="K14" s="40"/>
      <c r="L14" s="40"/>
      <c r="M14" s="40"/>
      <c r="N14" s="40"/>
    </row>
    <row r="15" spans="1:14" x14ac:dyDescent="0.25">
      <c r="A15" s="26">
        <v>2009</v>
      </c>
      <c r="B15" s="5">
        <v>1044</v>
      </c>
      <c r="C15" s="5">
        <v>96</v>
      </c>
      <c r="D15" s="5">
        <v>215</v>
      </c>
      <c r="E15" s="5">
        <v>1355</v>
      </c>
      <c r="J15" s="40"/>
      <c r="K15" s="40"/>
      <c r="L15" s="40"/>
      <c r="M15" s="40"/>
      <c r="N15" s="40"/>
    </row>
    <row r="16" spans="1:14" x14ac:dyDescent="0.25">
      <c r="A16" s="26">
        <v>2010</v>
      </c>
      <c r="B16" s="5">
        <v>850</v>
      </c>
      <c r="C16" s="5">
        <v>97</v>
      </c>
      <c r="D16" s="5">
        <v>183</v>
      </c>
      <c r="E16" s="5">
        <v>1130</v>
      </c>
      <c r="J16" s="40"/>
      <c r="K16" s="40"/>
      <c r="L16" s="40"/>
      <c r="M16" s="40"/>
      <c r="N16" s="40"/>
    </row>
    <row r="17" spans="1:14" x14ac:dyDescent="0.25">
      <c r="A17" s="26">
        <v>2011</v>
      </c>
      <c r="B17" s="5">
        <v>757</v>
      </c>
      <c r="C17" s="5">
        <v>78</v>
      </c>
      <c r="D17" s="5">
        <v>143</v>
      </c>
      <c r="E17" s="5">
        <v>978</v>
      </c>
      <c r="J17" s="40"/>
      <c r="K17" s="40"/>
      <c r="L17" s="40"/>
      <c r="M17" s="40"/>
      <c r="N17" s="40"/>
    </row>
    <row r="18" spans="1:14" x14ac:dyDescent="0.25">
      <c r="A18" s="26">
        <v>2012</v>
      </c>
      <c r="B18" s="5">
        <v>798</v>
      </c>
      <c r="C18" s="5">
        <v>98</v>
      </c>
      <c r="D18" s="5">
        <v>134</v>
      </c>
      <c r="E18" s="5">
        <v>1030</v>
      </c>
      <c r="J18" s="40"/>
      <c r="K18" s="40"/>
      <c r="L18" s="40"/>
      <c r="M18" s="40"/>
      <c r="N18" s="40"/>
    </row>
    <row r="19" spans="1:14" x14ac:dyDescent="0.25">
      <c r="A19" s="26">
        <v>2013</v>
      </c>
      <c r="B19" s="5">
        <v>800</v>
      </c>
      <c r="C19" s="5">
        <v>62</v>
      </c>
      <c r="D19" s="5">
        <v>164</v>
      </c>
      <c r="E19" s="5">
        <v>1026</v>
      </c>
      <c r="J19" s="40"/>
      <c r="K19" s="40"/>
      <c r="L19" s="40"/>
      <c r="M19" s="40"/>
      <c r="N19" s="40"/>
    </row>
    <row r="20" spans="1:14" x14ac:dyDescent="0.25">
      <c r="A20" s="26">
        <v>2014</v>
      </c>
      <c r="B20" s="5">
        <v>786</v>
      </c>
      <c r="C20" s="5">
        <v>74</v>
      </c>
      <c r="D20" s="5">
        <v>129</v>
      </c>
      <c r="E20" s="5">
        <v>989</v>
      </c>
      <c r="J20" s="40"/>
      <c r="K20" s="40"/>
      <c r="L20" s="40"/>
      <c r="M20" s="40"/>
      <c r="N20" s="40"/>
    </row>
    <row r="21" spans="1:14" x14ac:dyDescent="0.25">
      <c r="A21" s="26">
        <v>2015</v>
      </c>
      <c r="B21" s="5">
        <v>760</v>
      </c>
      <c r="C21" s="5">
        <v>80</v>
      </c>
      <c r="D21" s="5">
        <v>146</v>
      </c>
      <c r="E21" s="5">
        <v>986</v>
      </c>
      <c r="J21" s="40"/>
      <c r="K21" s="40"/>
      <c r="L21" s="40"/>
      <c r="M21" s="40"/>
      <c r="N21" s="40"/>
    </row>
    <row r="22" spans="1:14" x14ac:dyDescent="0.25">
      <c r="A22" s="26">
        <v>2016</v>
      </c>
      <c r="B22" s="5">
        <v>723</v>
      </c>
      <c r="C22" s="5">
        <v>68</v>
      </c>
      <c r="D22" s="5">
        <v>133</v>
      </c>
      <c r="E22" s="5">
        <v>924</v>
      </c>
      <c r="J22" s="40"/>
      <c r="K22" s="40"/>
      <c r="L22" s="40"/>
      <c r="M22" s="40"/>
      <c r="N22" s="40"/>
    </row>
    <row r="23" spans="1:14" x14ac:dyDescent="0.25">
      <c r="A23" s="26">
        <v>2017</v>
      </c>
      <c r="B23" s="5">
        <v>697</v>
      </c>
      <c r="C23" s="5">
        <v>91</v>
      </c>
      <c r="D23" s="5">
        <v>120</v>
      </c>
      <c r="E23" s="5">
        <v>908</v>
      </c>
      <c r="J23" s="40"/>
      <c r="K23" s="40"/>
      <c r="L23" s="40"/>
      <c r="M23" s="40"/>
      <c r="N23" s="40"/>
    </row>
    <row r="24" spans="1:14" x14ac:dyDescent="0.25">
      <c r="A24" s="26">
        <v>2018</v>
      </c>
      <c r="B24" s="5">
        <v>687</v>
      </c>
      <c r="C24" s="5">
        <v>86</v>
      </c>
      <c r="D24" s="5">
        <v>99</v>
      </c>
      <c r="E24" s="5">
        <v>872</v>
      </c>
      <c r="J24" s="40"/>
      <c r="K24" s="40"/>
      <c r="L24" s="40"/>
      <c r="M24" s="40"/>
      <c r="N24" s="40"/>
    </row>
    <row r="25" spans="1:14" x14ac:dyDescent="0.25">
      <c r="A25" s="26">
        <v>2019</v>
      </c>
      <c r="B25" s="5">
        <v>640</v>
      </c>
      <c r="C25" s="5">
        <v>95</v>
      </c>
      <c r="D25" s="5">
        <v>135</v>
      </c>
      <c r="E25" s="5">
        <v>870</v>
      </c>
      <c r="J25" s="40"/>
      <c r="K25" s="40"/>
      <c r="L25" s="40"/>
      <c r="M25" s="40"/>
      <c r="N25" s="40"/>
    </row>
    <row r="26" spans="1:14" x14ac:dyDescent="0.25">
      <c r="A26" s="26">
        <v>2020</v>
      </c>
      <c r="B26" s="5">
        <v>444</v>
      </c>
      <c r="C26" s="5">
        <v>71</v>
      </c>
      <c r="D26" s="5">
        <v>69</v>
      </c>
      <c r="E26" s="5">
        <v>584</v>
      </c>
      <c r="J26" s="40"/>
      <c r="K26" s="40"/>
      <c r="L26" s="40"/>
      <c r="M26" s="40"/>
      <c r="N26" s="40"/>
    </row>
    <row r="27" spans="1:14" x14ac:dyDescent="0.25">
      <c r="A27" s="26">
        <v>2021</v>
      </c>
      <c r="B27" s="5">
        <v>499</v>
      </c>
      <c r="C27" s="5">
        <v>72</v>
      </c>
      <c r="D27" s="5">
        <v>53</v>
      </c>
      <c r="E27" s="5">
        <v>624</v>
      </c>
      <c r="J27" s="40"/>
      <c r="K27" s="40"/>
      <c r="L27" s="40"/>
      <c r="M27" s="40"/>
      <c r="N27" s="40"/>
    </row>
    <row r="28" spans="1:14" x14ac:dyDescent="0.25">
      <c r="A28" s="26">
        <v>2022</v>
      </c>
      <c r="B28" s="5">
        <v>493</v>
      </c>
      <c r="C28" s="5">
        <v>59</v>
      </c>
      <c r="D28" s="5">
        <v>58</v>
      </c>
      <c r="E28" s="5">
        <v>610</v>
      </c>
      <c r="J28" s="40"/>
      <c r="K28" s="40"/>
      <c r="L28" s="40"/>
      <c r="M28" s="40"/>
      <c r="N28" s="40"/>
    </row>
    <row r="29" spans="1:14" x14ac:dyDescent="0.25">
      <c r="A29" s="26">
        <v>2023</v>
      </c>
      <c r="B29" s="5">
        <v>449</v>
      </c>
      <c r="C29" s="5">
        <v>69</v>
      </c>
      <c r="D29" s="5">
        <v>56</v>
      </c>
      <c r="E29" s="5">
        <v>574</v>
      </c>
      <c r="J29" s="40"/>
      <c r="K29" s="40"/>
      <c r="L29" s="40"/>
      <c r="M29" s="40"/>
      <c r="N29" s="40"/>
    </row>
    <row r="30" spans="1:14" x14ac:dyDescent="0.25">
      <c r="A30" s="26">
        <v>2024</v>
      </c>
      <c r="B30" s="5">
        <v>458</v>
      </c>
      <c r="C30" s="5">
        <v>50</v>
      </c>
      <c r="D30" s="5">
        <v>60</v>
      </c>
      <c r="E30" s="5">
        <v>568</v>
      </c>
      <c r="F30" s="44"/>
      <c r="J30" s="40"/>
      <c r="K30" s="40"/>
      <c r="L30" s="40"/>
      <c r="M30" s="40"/>
      <c r="N30" s="40"/>
    </row>
    <row r="31" spans="1:14" x14ac:dyDescent="0.25">
      <c r="A31" s="6" t="s">
        <v>19</v>
      </c>
      <c r="B31" s="7">
        <v>25851</v>
      </c>
      <c r="C31" s="7">
        <v>3186</v>
      </c>
      <c r="D31" s="7">
        <v>4795</v>
      </c>
      <c r="E31" s="7">
        <v>33832</v>
      </c>
      <c r="F31" s="44"/>
      <c r="H31" s="40"/>
      <c r="I31" s="40"/>
      <c r="J31" s="44"/>
      <c r="K31" s="40"/>
      <c r="L31" s="40"/>
      <c r="M31" s="40"/>
      <c r="N31" s="40"/>
    </row>
    <row r="32" spans="1:14" x14ac:dyDescent="0.25">
      <c r="A32" s="8" t="s">
        <v>46</v>
      </c>
      <c r="J32" s="40"/>
      <c r="K32" s="40"/>
      <c r="L32" s="40"/>
      <c r="M32" s="40"/>
      <c r="N32" s="40"/>
    </row>
    <row r="33" spans="1:14" x14ac:dyDescent="0.25">
      <c r="A33" s="8" t="s">
        <v>47</v>
      </c>
      <c r="J33" s="40"/>
      <c r="K33" s="40"/>
      <c r="L33" s="40"/>
      <c r="M33" s="40"/>
      <c r="N33" s="40"/>
    </row>
    <row r="34" spans="1:14" x14ac:dyDescent="0.25">
      <c r="A34" s="1" t="str">
        <f>HYPERLINK("#'Contents'!A1", "Home")</f>
        <v>Home</v>
      </c>
      <c r="J34" s="40"/>
      <c r="K34" s="40"/>
      <c r="L34" s="40"/>
      <c r="M34" s="40"/>
      <c r="N34" s="40"/>
    </row>
    <row r="36" spans="1:14" x14ac:dyDescent="0.25">
      <c r="A36" s="2" t="s">
        <v>48</v>
      </c>
    </row>
    <row r="37" spans="1:14" x14ac:dyDescent="0.25">
      <c r="A37" s="2" t="s">
        <v>14</v>
      </c>
    </row>
    <row r="39" spans="1:14" x14ac:dyDescent="0.25">
      <c r="A39" s="3" t="s">
        <v>49</v>
      </c>
      <c r="B39" s="3" t="s">
        <v>50</v>
      </c>
      <c r="C39" s="3" t="s">
        <v>51</v>
      </c>
      <c r="D39" s="3" t="s">
        <v>52</v>
      </c>
      <c r="E39" s="3" t="s">
        <v>19</v>
      </c>
    </row>
    <row r="40" spans="1:14" x14ac:dyDescent="0.25">
      <c r="A40" s="4" t="s">
        <v>53</v>
      </c>
      <c r="B40" s="5">
        <v>1834.6666666666699</v>
      </c>
      <c r="C40" s="5">
        <v>216</v>
      </c>
      <c r="D40" s="5">
        <v>363.66666666666703</v>
      </c>
      <c r="E40" s="5">
        <v>2414.3333333333298</v>
      </c>
      <c r="F40" s="40"/>
      <c r="G40" s="40"/>
      <c r="H40" s="40"/>
      <c r="I40" s="40"/>
      <c r="J40" s="40"/>
      <c r="K40" s="40"/>
      <c r="L40" s="40"/>
      <c r="M40" s="40"/>
    </row>
    <row r="41" spans="1:14" x14ac:dyDescent="0.25">
      <c r="A41" s="4" t="s">
        <v>54</v>
      </c>
      <c r="B41" s="5">
        <v>1778.6666666666699</v>
      </c>
      <c r="C41" s="5">
        <v>226.333333333333</v>
      </c>
      <c r="D41" s="5">
        <v>363</v>
      </c>
      <c r="E41" s="5">
        <v>2368</v>
      </c>
      <c r="F41" s="40"/>
      <c r="G41" s="40"/>
      <c r="H41" s="40"/>
      <c r="I41" s="40"/>
      <c r="J41" s="40"/>
      <c r="K41" s="40"/>
      <c r="L41" s="40"/>
      <c r="M41" s="40"/>
    </row>
    <row r="42" spans="1:14" x14ac:dyDescent="0.25">
      <c r="A42" s="4" t="s">
        <v>55</v>
      </c>
      <c r="B42" s="5">
        <v>1649.3333333333301</v>
      </c>
      <c r="C42" s="5">
        <v>218</v>
      </c>
      <c r="D42" s="5">
        <v>319.33333333333297</v>
      </c>
      <c r="E42" s="5">
        <v>2186.6666666666702</v>
      </c>
      <c r="F42" s="40"/>
      <c r="G42" s="40"/>
      <c r="H42" s="40"/>
      <c r="I42" s="40"/>
      <c r="J42" s="40"/>
      <c r="K42" s="40"/>
      <c r="L42" s="40"/>
      <c r="M42" s="40"/>
    </row>
    <row r="43" spans="1:14" x14ac:dyDescent="0.25">
      <c r="A43" s="4" t="s">
        <v>56</v>
      </c>
      <c r="B43" s="5">
        <v>1498</v>
      </c>
      <c r="C43" s="5">
        <v>205</v>
      </c>
      <c r="D43" s="5">
        <v>293</v>
      </c>
      <c r="E43" s="5">
        <v>1996</v>
      </c>
      <c r="F43" s="40"/>
      <c r="G43" s="40"/>
      <c r="H43" s="40"/>
      <c r="I43" s="40"/>
      <c r="J43" s="40"/>
      <c r="K43" s="40"/>
      <c r="L43" s="40"/>
      <c r="M43" s="40"/>
    </row>
    <row r="44" spans="1:14" x14ac:dyDescent="0.25">
      <c r="A44" s="4" t="s">
        <v>57</v>
      </c>
      <c r="B44" s="5">
        <v>1349.6666666666699</v>
      </c>
      <c r="C44" s="5">
        <v>186</v>
      </c>
      <c r="D44" s="5">
        <v>262</v>
      </c>
      <c r="E44" s="5">
        <v>1797.6666666666699</v>
      </c>
      <c r="F44" s="40"/>
      <c r="G44" s="40"/>
      <c r="H44" s="40"/>
      <c r="I44" s="40"/>
      <c r="J44" s="40"/>
      <c r="K44" s="40"/>
      <c r="L44" s="40"/>
      <c r="M44" s="40"/>
    </row>
    <row r="45" spans="1:14" x14ac:dyDescent="0.25">
      <c r="A45" s="4" t="s">
        <v>58</v>
      </c>
      <c r="B45" s="5">
        <v>1302.6666666666699</v>
      </c>
      <c r="C45" s="5">
        <v>196.666666666667</v>
      </c>
      <c r="D45" s="5">
        <v>260.33333333333297</v>
      </c>
      <c r="E45" s="5">
        <v>1759.6666666666699</v>
      </c>
      <c r="F45" s="40"/>
      <c r="G45" s="40"/>
      <c r="H45" s="40"/>
      <c r="I45" s="40"/>
      <c r="J45" s="40"/>
      <c r="K45" s="40"/>
      <c r="L45" s="40"/>
      <c r="M45" s="40"/>
    </row>
    <row r="46" spans="1:14" x14ac:dyDescent="0.25">
      <c r="A46" s="4" t="s">
        <v>59</v>
      </c>
      <c r="B46" s="5">
        <v>1284.6666666666699</v>
      </c>
      <c r="C46" s="5">
        <v>182.333333333333</v>
      </c>
      <c r="D46" s="5">
        <v>244</v>
      </c>
      <c r="E46" s="5">
        <v>1711</v>
      </c>
      <c r="F46" s="40"/>
      <c r="G46" s="40"/>
      <c r="H46" s="40"/>
      <c r="I46" s="40"/>
      <c r="J46" s="40"/>
      <c r="K46" s="40"/>
      <c r="L46" s="40"/>
      <c r="M46" s="40"/>
    </row>
    <row r="47" spans="1:14" x14ac:dyDescent="0.25">
      <c r="A47" s="4" t="s">
        <v>60</v>
      </c>
      <c r="B47" s="5">
        <v>1230</v>
      </c>
      <c r="C47" s="5">
        <v>166.333333333333</v>
      </c>
      <c r="D47" s="5">
        <v>229.666666666667</v>
      </c>
      <c r="E47" s="5">
        <v>1626</v>
      </c>
      <c r="F47" s="40"/>
      <c r="G47" s="40"/>
      <c r="H47" s="40"/>
      <c r="I47" s="40"/>
      <c r="J47" s="40"/>
      <c r="K47" s="40"/>
      <c r="L47" s="40"/>
      <c r="M47" s="40"/>
    </row>
    <row r="48" spans="1:14" x14ac:dyDescent="0.25">
      <c r="A48" s="4" t="s">
        <v>61</v>
      </c>
      <c r="B48" s="5">
        <v>1156.3333333333301</v>
      </c>
      <c r="C48" s="5">
        <v>126</v>
      </c>
      <c r="D48" s="5">
        <v>211.666666666667</v>
      </c>
      <c r="E48" s="5">
        <v>1494</v>
      </c>
      <c r="F48" s="40"/>
      <c r="G48" s="40"/>
      <c r="H48" s="40"/>
      <c r="I48" s="40"/>
      <c r="J48" s="40"/>
      <c r="K48" s="40"/>
      <c r="L48" s="40"/>
      <c r="M48" s="40"/>
    </row>
    <row r="49" spans="1:13" x14ac:dyDescent="0.25">
      <c r="A49" s="4" t="s">
        <v>62</v>
      </c>
      <c r="B49" s="5">
        <v>1002.66666666667</v>
      </c>
      <c r="C49" s="5">
        <v>107.666666666667</v>
      </c>
      <c r="D49" s="5">
        <v>198</v>
      </c>
      <c r="E49" s="5">
        <v>1308.3333333333301</v>
      </c>
      <c r="F49" s="40"/>
      <c r="G49" s="40"/>
      <c r="H49" s="40"/>
      <c r="I49" s="40"/>
      <c r="J49" s="40"/>
      <c r="K49" s="40"/>
      <c r="L49" s="40"/>
      <c r="M49" s="40"/>
    </row>
    <row r="50" spans="1:13" x14ac:dyDescent="0.25">
      <c r="A50" s="4" t="s">
        <v>63</v>
      </c>
      <c r="B50" s="5">
        <v>883.66666666666697</v>
      </c>
      <c r="C50" s="5">
        <v>90.3333333333333</v>
      </c>
      <c r="D50" s="5">
        <v>180.333333333333</v>
      </c>
      <c r="E50" s="5">
        <v>1154.3333333333301</v>
      </c>
      <c r="F50" s="40"/>
      <c r="G50" s="40"/>
      <c r="H50" s="40"/>
      <c r="I50" s="40"/>
      <c r="J50" s="40"/>
      <c r="K50" s="40"/>
      <c r="L50" s="40"/>
      <c r="M50" s="40"/>
    </row>
    <row r="51" spans="1:13" x14ac:dyDescent="0.25">
      <c r="A51" s="4" t="s">
        <v>64</v>
      </c>
      <c r="B51" s="5">
        <v>801.66666666666697</v>
      </c>
      <c r="C51" s="5">
        <v>91</v>
      </c>
      <c r="D51" s="5">
        <v>153.333333333333</v>
      </c>
      <c r="E51" s="5">
        <v>1046</v>
      </c>
      <c r="F51" s="40"/>
      <c r="G51" s="40"/>
      <c r="H51" s="40"/>
      <c r="I51" s="40"/>
      <c r="J51" s="40"/>
      <c r="K51" s="40"/>
      <c r="L51" s="40"/>
      <c r="M51" s="40"/>
    </row>
    <row r="52" spans="1:13" x14ac:dyDescent="0.25">
      <c r="A52" s="4" t="s">
        <v>65</v>
      </c>
      <c r="B52" s="5">
        <v>785</v>
      </c>
      <c r="C52" s="5">
        <v>79.3333333333333</v>
      </c>
      <c r="D52" s="5">
        <v>147</v>
      </c>
      <c r="E52" s="5">
        <v>1011.33333333333</v>
      </c>
      <c r="F52" s="40"/>
      <c r="G52" s="40"/>
      <c r="H52" s="40"/>
      <c r="I52" s="40"/>
      <c r="J52" s="40"/>
      <c r="K52" s="40"/>
      <c r="L52" s="40"/>
      <c r="M52" s="40"/>
    </row>
    <row r="53" spans="1:13" x14ac:dyDescent="0.25">
      <c r="A53" s="4" t="s">
        <v>66</v>
      </c>
      <c r="B53" s="5">
        <v>794.66666666666697</v>
      </c>
      <c r="C53" s="5">
        <v>78</v>
      </c>
      <c r="D53" s="5">
        <v>142.333333333333</v>
      </c>
      <c r="E53" s="5">
        <v>1015</v>
      </c>
      <c r="F53" s="40"/>
      <c r="G53" s="40"/>
      <c r="H53" s="40"/>
      <c r="I53" s="40"/>
      <c r="J53" s="40"/>
      <c r="K53" s="40"/>
      <c r="L53" s="40"/>
      <c r="M53" s="40"/>
    </row>
    <row r="54" spans="1:13" x14ac:dyDescent="0.25">
      <c r="A54" s="4" t="s">
        <v>67</v>
      </c>
      <c r="B54" s="5">
        <v>782</v>
      </c>
      <c r="C54" s="5">
        <v>72</v>
      </c>
      <c r="D54" s="5">
        <v>146.333333333333</v>
      </c>
      <c r="E54" s="5">
        <v>1000.33333333333</v>
      </c>
      <c r="F54" s="40"/>
      <c r="G54" s="40"/>
      <c r="H54" s="40"/>
      <c r="I54" s="40"/>
      <c r="J54" s="40"/>
      <c r="K54" s="40"/>
      <c r="L54" s="40"/>
      <c r="M54" s="40"/>
    </row>
    <row r="55" spans="1:13" x14ac:dyDescent="0.25">
      <c r="A55" s="4" t="s">
        <v>68</v>
      </c>
      <c r="B55" s="5">
        <v>756.33333333333303</v>
      </c>
      <c r="C55" s="5">
        <v>74</v>
      </c>
      <c r="D55" s="5">
        <v>136</v>
      </c>
      <c r="E55" s="5">
        <v>966.33333333333303</v>
      </c>
      <c r="F55" s="40"/>
      <c r="G55" s="40"/>
      <c r="H55" s="40"/>
      <c r="I55" s="40"/>
      <c r="J55" s="40"/>
      <c r="K55" s="40"/>
      <c r="L55" s="40"/>
      <c r="M55" s="40"/>
    </row>
    <row r="56" spans="1:13" x14ac:dyDescent="0.25">
      <c r="A56" s="4" t="s">
        <v>69</v>
      </c>
      <c r="B56" s="5">
        <v>726.66666666666697</v>
      </c>
      <c r="C56" s="5">
        <v>79.6666666666667</v>
      </c>
      <c r="D56" s="5">
        <v>133</v>
      </c>
      <c r="E56" s="5">
        <v>939.33333333333303</v>
      </c>
      <c r="F56" s="40"/>
      <c r="G56" s="40"/>
      <c r="H56" s="40"/>
      <c r="I56" s="40"/>
      <c r="J56" s="40"/>
      <c r="K56" s="40"/>
      <c r="L56" s="40"/>
      <c r="M56" s="40"/>
    </row>
    <row r="57" spans="1:13" x14ac:dyDescent="0.25">
      <c r="A57" s="4" t="s">
        <v>70</v>
      </c>
      <c r="B57" s="5">
        <v>702.33333333333303</v>
      </c>
      <c r="C57" s="5">
        <v>81.6666666666667</v>
      </c>
      <c r="D57" s="5">
        <v>117.333333333333</v>
      </c>
      <c r="E57" s="5">
        <v>901.33333333333303</v>
      </c>
      <c r="F57" s="40"/>
      <c r="G57" s="40"/>
      <c r="H57" s="40"/>
      <c r="I57" s="40"/>
      <c r="J57" s="40"/>
      <c r="K57" s="40"/>
      <c r="L57" s="40"/>
      <c r="M57" s="40"/>
    </row>
    <row r="58" spans="1:13" x14ac:dyDescent="0.25">
      <c r="A58" s="4" t="s">
        <v>71</v>
      </c>
      <c r="B58" s="5">
        <v>674.66666666666697</v>
      </c>
      <c r="C58" s="5">
        <v>90.6666666666667</v>
      </c>
      <c r="D58" s="5">
        <v>118</v>
      </c>
      <c r="E58" s="5">
        <v>883.33333333333303</v>
      </c>
      <c r="F58" s="40"/>
      <c r="G58" s="40"/>
      <c r="H58" s="40"/>
      <c r="I58" s="40"/>
      <c r="J58" s="40"/>
      <c r="K58" s="40"/>
      <c r="L58" s="40"/>
      <c r="M58" s="40"/>
    </row>
    <row r="59" spans="1:13" x14ac:dyDescent="0.25">
      <c r="A59" s="4" t="s">
        <v>72</v>
      </c>
      <c r="B59" s="5">
        <v>590.33333333333303</v>
      </c>
      <c r="C59" s="5">
        <v>84</v>
      </c>
      <c r="D59" s="5">
        <v>101</v>
      </c>
      <c r="E59" s="5">
        <v>775.33333333333303</v>
      </c>
      <c r="F59" s="40"/>
      <c r="G59" s="40"/>
      <c r="H59" s="40"/>
      <c r="I59" s="40"/>
      <c r="J59" s="40"/>
      <c r="K59" s="40"/>
      <c r="L59" s="40"/>
      <c r="M59" s="40"/>
    </row>
    <row r="60" spans="1:13" x14ac:dyDescent="0.25">
      <c r="A60" s="4" t="s">
        <v>73</v>
      </c>
      <c r="B60" s="5">
        <v>527.66666666666697</v>
      </c>
      <c r="C60" s="5">
        <v>79.3333333333333</v>
      </c>
      <c r="D60" s="5">
        <v>85.6666666666667</v>
      </c>
      <c r="E60" s="5">
        <v>692.66666666666697</v>
      </c>
      <c r="F60" s="40"/>
      <c r="G60" s="40"/>
      <c r="H60" s="40"/>
      <c r="I60" s="40"/>
      <c r="J60" s="40"/>
      <c r="K60" s="40"/>
      <c r="L60" s="40"/>
      <c r="M60" s="40"/>
    </row>
    <row r="61" spans="1:13" x14ac:dyDescent="0.25">
      <c r="A61" s="4" t="s">
        <v>74</v>
      </c>
      <c r="B61" s="5">
        <v>478.66666666666703</v>
      </c>
      <c r="C61" s="5">
        <v>67.3333333333333</v>
      </c>
      <c r="D61" s="5">
        <v>60</v>
      </c>
      <c r="E61" s="5">
        <v>606</v>
      </c>
      <c r="F61" s="40"/>
      <c r="G61" s="40"/>
      <c r="H61" s="40"/>
      <c r="I61" s="40"/>
      <c r="J61" s="40"/>
      <c r="K61" s="40"/>
      <c r="L61" s="40"/>
      <c r="M61" s="40"/>
    </row>
    <row r="62" spans="1:13" x14ac:dyDescent="0.25">
      <c r="A62" s="4" t="s">
        <v>75</v>
      </c>
      <c r="B62" s="5">
        <v>480.33333333333297</v>
      </c>
      <c r="C62" s="5">
        <v>66.6666666666667</v>
      </c>
      <c r="D62" s="5">
        <v>55.6666666666667</v>
      </c>
      <c r="E62" s="5">
        <v>602.66666666666697</v>
      </c>
      <c r="F62" s="40"/>
      <c r="G62" s="40"/>
      <c r="H62" s="40"/>
      <c r="I62" s="40"/>
      <c r="J62" s="40"/>
      <c r="K62" s="40"/>
      <c r="L62" s="40"/>
      <c r="M62" s="40"/>
    </row>
    <row r="63" spans="1:13" x14ac:dyDescent="0.25">
      <c r="A63" s="9" t="s">
        <v>76</v>
      </c>
      <c r="B63" s="10">
        <v>466.66666666666703</v>
      </c>
      <c r="C63" s="10">
        <v>59.3333333333333</v>
      </c>
      <c r="D63" s="10">
        <v>58</v>
      </c>
      <c r="E63" s="10">
        <v>584</v>
      </c>
      <c r="F63" s="40"/>
      <c r="G63" s="40"/>
      <c r="H63" s="40"/>
      <c r="I63" s="40"/>
      <c r="J63" s="40"/>
      <c r="K63" s="40"/>
      <c r="L63" s="40"/>
      <c r="M63" s="40"/>
    </row>
    <row r="64" spans="1:13" x14ac:dyDescent="0.25">
      <c r="A64" s="8" t="s">
        <v>46</v>
      </c>
      <c r="J64" s="40"/>
      <c r="K64" s="40"/>
      <c r="L64" s="40"/>
      <c r="M64" s="40"/>
    </row>
    <row r="65" spans="1:13" x14ac:dyDescent="0.25">
      <c r="A65" s="8" t="s">
        <v>47</v>
      </c>
      <c r="J65" s="40"/>
      <c r="K65" s="40"/>
      <c r="L65" s="40"/>
      <c r="M65" s="40"/>
    </row>
    <row r="67" spans="1:13" x14ac:dyDescent="0.25">
      <c r="A67" s="1" t="str">
        <f>HYPERLINK("#'Contents'!A1", "Home")</f>
        <v>Home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7"/>
  <sheetViews>
    <sheetView workbookViewId="0"/>
  </sheetViews>
  <sheetFormatPr defaultColWidth="11.42578125" defaultRowHeight="15" x14ac:dyDescent="0.25"/>
  <cols>
    <col min="1" max="1" width="11.28515625" customWidth="1"/>
    <col min="2" max="2" width="12.140625" customWidth="1"/>
    <col min="4" max="4" width="10.85546875" customWidth="1"/>
    <col min="5" max="5" width="11.85546875" customWidth="1"/>
    <col min="6" max="6" width="10.5703125" customWidth="1"/>
    <col min="7" max="7" width="11.7109375" customWidth="1"/>
  </cols>
  <sheetData>
    <row r="1" spans="1:19" x14ac:dyDescent="0.25">
      <c r="A1" s="2" t="s">
        <v>77</v>
      </c>
    </row>
    <row r="2" spans="1:19" x14ac:dyDescent="0.25">
      <c r="A2" s="2" t="s">
        <v>78</v>
      </c>
    </row>
    <row r="4" spans="1:19" ht="28.5" customHeight="1" x14ac:dyDescent="0.25">
      <c r="A4" s="3" t="s">
        <v>79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85</v>
      </c>
    </row>
    <row r="5" spans="1:19" x14ac:dyDescent="0.25">
      <c r="A5" s="26">
        <v>1999</v>
      </c>
      <c r="B5" s="5">
        <v>2429</v>
      </c>
      <c r="C5" s="5">
        <v>204</v>
      </c>
      <c r="D5" s="11">
        <v>8.3985179086043596E-2</v>
      </c>
      <c r="E5" s="5">
        <v>1509</v>
      </c>
      <c r="F5" s="11">
        <v>0.135188866799205</v>
      </c>
      <c r="G5" s="11">
        <v>0.62124331000411703</v>
      </c>
      <c r="N5" s="40"/>
      <c r="O5" s="40"/>
      <c r="P5" s="40"/>
      <c r="Q5" s="40"/>
      <c r="R5" s="40"/>
      <c r="S5" s="40"/>
    </row>
    <row r="6" spans="1:19" x14ac:dyDescent="0.25">
      <c r="A6" s="26">
        <v>2000</v>
      </c>
      <c r="B6" s="5">
        <v>2409</v>
      </c>
      <c r="C6" s="5">
        <v>210</v>
      </c>
      <c r="D6" s="11">
        <v>8.7173100871730996E-2</v>
      </c>
      <c r="E6" s="5">
        <v>1786</v>
      </c>
      <c r="F6" s="11">
        <v>0.117581187010078</v>
      </c>
      <c r="G6" s="11">
        <v>0.74138646741386505</v>
      </c>
      <c r="N6" s="40"/>
      <c r="O6" s="40"/>
      <c r="P6" s="40"/>
      <c r="Q6" s="40"/>
      <c r="R6" s="40"/>
      <c r="S6" s="40"/>
    </row>
    <row r="7" spans="1:19" x14ac:dyDescent="0.25">
      <c r="A7" s="26">
        <v>2001</v>
      </c>
      <c r="B7" s="5">
        <v>2405</v>
      </c>
      <c r="C7" s="5">
        <v>234</v>
      </c>
      <c r="D7" s="11">
        <v>9.7297297297297303E-2</v>
      </c>
      <c r="E7" s="5">
        <v>1682</v>
      </c>
      <c r="F7" s="11">
        <v>0.13912009512485099</v>
      </c>
      <c r="G7" s="11">
        <v>0.69937629937629897</v>
      </c>
      <c r="N7" s="40"/>
      <c r="O7" s="40"/>
      <c r="P7" s="40"/>
      <c r="Q7" s="40"/>
      <c r="R7" s="40"/>
      <c r="S7" s="40"/>
    </row>
    <row r="8" spans="1:19" x14ac:dyDescent="0.25">
      <c r="A8" s="26">
        <v>2002</v>
      </c>
      <c r="B8" s="5">
        <v>2290</v>
      </c>
      <c r="C8" s="5">
        <v>235</v>
      </c>
      <c r="D8" s="11">
        <v>0.102620087336245</v>
      </c>
      <c r="E8" s="5">
        <v>1526</v>
      </c>
      <c r="F8" s="11">
        <v>0.153997378768021</v>
      </c>
      <c r="G8" s="11">
        <v>0.66637554585152803</v>
      </c>
      <c r="N8" s="40"/>
      <c r="O8" s="40"/>
      <c r="P8" s="40"/>
      <c r="Q8" s="40"/>
      <c r="R8" s="40"/>
      <c r="S8" s="40"/>
    </row>
    <row r="9" spans="1:19" x14ac:dyDescent="0.25">
      <c r="A9" s="26">
        <v>2003</v>
      </c>
      <c r="B9" s="5">
        <v>1865</v>
      </c>
      <c r="C9" s="5">
        <v>185</v>
      </c>
      <c r="D9" s="11">
        <v>9.91957104557641E-2</v>
      </c>
      <c r="E9" s="5">
        <v>1288</v>
      </c>
      <c r="F9" s="11">
        <v>0.14363354037267101</v>
      </c>
      <c r="G9" s="11">
        <v>0.69061662198391405</v>
      </c>
      <c r="N9" s="40"/>
      <c r="O9" s="40"/>
      <c r="P9" s="40"/>
      <c r="Q9" s="40"/>
      <c r="R9" s="40"/>
      <c r="S9" s="40"/>
    </row>
    <row r="10" spans="1:19" x14ac:dyDescent="0.25">
      <c r="A10" s="26">
        <v>2004</v>
      </c>
      <c r="B10" s="5">
        <v>1833</v>
      </c>
      <c r="C10" s="5">
        <v>195</v>
      </c>
      <c r="D10" s="11">
        <v>0.10638297872340401</v>
      </c>
      <c r="E10" s="5">
        <v>1183</v>
      </c>
      <c r="F10" s="11">
        <v>0.164835164835165</v>
      </c>
      <c r="G10" s="11">
        <v>0.64539007092198597</v>
      </c>
      <c r="N10" s="40"/>
      <c r="O10" s="40"/>
      <c r="P10" s="40"/>
      <c r="Q10" s="40"/>
      <c r="R10" s="40"/>
      <c r="S10" s="40"/>
    </row>
    <row r="11" spans="1:19" x14ac:dyDescent="0.25">
      <c r="A11" s="26">
        <v>2005</v>
      </c>
      <c r="B11" s="5">
        <v>1695</v>
      </c>
      <c r="C11" s="5">
        <v>178</v>
      </c>
      <c r="D11" s="11">
        <v>0.105014749262537</v>
      </c>
      <c r="E11" s="5">
        <v>1073</v>
      </c>
      <c r="F11" s="11">
        <v>0.16589002795899299</v>
      </c>
      <c r="G11" s="11">
        <v>0.63303834808259596</v>
      </c>
      <c r="N11" s="40"/>
      <c r="O11" s="40"/>
      <c r="P11" s="40"/>
      <c r="Q11" s="40"/>
      <c r="R11" s="40"/>
      <c r="S11" s="40"/>
    </row>
    <row r="12" spans="1:19" x14ac:dyDescent="0.25">
      <c r="A12" s="26">
        <v>2006</v>
      </c>
      <c r="B12" s="5">
        <v>1751</v>
      </c>
      <c r="C12" s="5">
        <v>217</v>
      </c>
      <c r="D12" s="11">
        <v>0.123929183323815</v>
      </c>
      <c r="E12" s="5">
        <v>1211</v>
      </c>
      <c r="F12" s="11">
        <v>0.179190751445087</v>
      </c>
      <c r="G12" s="11">
        <v>0.69160479725870905</v>
      </c>
      <c r="N12" s="40"/>
      <c r="O12" s="40"/>
      <c r="P12" s="40"/>
      <c r="Q12" s="40"/>
      <c r="R12" s="40"/>
      <c r="S12" s="40"/>
    </row>
    <row r="13" spans="1:19" x14ac:dyDescent="0.25">
      <c r="A13" s="26">
        <v>2007</v>
      </c>
      <c r="B13" s="5">
        <v>1687</v>
      </c>
      <c r="C13" s="5">
        <v>152</v>
      </c>
      <c r="D13" s="11">
        <v>9.0100770598695895E-2</v>
      </c>
      <c r="E13" s="5">
        <v>1097</v>
      </c>
      <c r="F13" s="11">
        <v>0.138559708295351</v>
      </c>
      <c r="G13" s="11">
        <v>0.65026674570243004</v>
      </c>
      <c r="N13" s="40"/>
      <c r="O13" s="40"/>
      <c r="P13" s="40"/>
      <c r="Q13" s="40"/>
      <c r="R13" s="40"/>
      <c r="S13" s="40"/>
    </row>
    <row r="14" spans="1:19" x14ac:dyDescent="0.25">
      <c r="A14" s="26">
        <v>2008</v>
      </c>
      <c r="B14" s="5">
        <v>1440</v>
      </c>
      <c r="C14" s="5">
        <v>130</v>
      </c>
      <c r="D14" s="11">
        <v>9.0277777777777804E-2</v>
      </c>
      <c r="E14" s="5">
        <v>990</v>
      </c>
      <c r="F14" s="11">
        <v>0.13131313131313099</v>
      </c>
      <c r="G14" s="11">
        <v>0.6875</v>
      </c>
      <c r="N14" s="40"/>
      <c r="O14" s="40"/>
      <c r="P14" s="40"/>
      <c r="Q14" s="40"/>
      <c r="R14" s="40"/>
      <c r="S14" s="40"/>
    </row>
    <row r="15" spans="1:19" x14ac:dyDescent="0.25">
      <c r="A15" s="26">
        <v>2009</v>
      </c>
      <c r="B15" s="5">
        <v>1355</v>
      </c>
      <c r="C15" s="5">
        <v>96</v>
      </c>
      <c r="D15" s="11">
        <v>7.0848708487084897E-2</v>
      </c>
      <c r="E15" s="5">
        <v>1035</v>
      </c>
      <c r="F15" s="11">
        <v>9.2753623188405798E-2</v>
      </c>
      <c r="G15" s="11">
        <v>0.76383763837638396</v>
      </c>
      <c r="N15" s="40"/>
      <c r="O15" s="40"/>
      <c r="P15" s="40"/>
      <c r="Q15" s="40"/>
      <c r="R15" s="40"/>
      <c r="S15" s="40"/>
    </row>
    <row r="16" spans="1:19" x14ac:dyDescent="0.25">
      <c r="A16" s="26">
        <v>2010</v>
      </c>
      <c r="B16" s="5">
        <v>1130</v>
      </c>
      <c r="C16" s="5">
        <v>97</v>
      </c>
      <c r="D16" s="11">
        <v>8.5840707964601803E-2</v>
      </c>
      <c r="E16" s="5">
        <v>892</v>
      </c>
      <c r="F16" s="11">
        <v>0.10874439461883401</v>
      </c>
      <c r="G16" s="11">
        <v>0.78938053097345096</v>
      </c>
      <c r="N16" s="40"/>
      <c r="O16" s="40"/>
      <c r="P16" s="40"/>
      <c r="Q16" s="40"/>
      <c r="R16" s="40"/>
      <c r="S16" s="40"/>
    </row>
    <row r="17" spans="1:19" x14ac:dyDescent="0.25">
      <c r="A17" s="26">
        <v>2011</v>
      </c>
      <c r="B17" s="5">
        <v>978</v>
      </c>
      <c r="C17" s="5">
        <v>78</v>
      </c>
      <c r="D17" s="11">
        <v>7.9754601226993904E-2</v>
      </c>
      <c r="E17" s="5">
        <v>825</v>
      </c>
      <c r="F17" s="11">
        <v>9.4545454545454502E-2</v>
      </c>
      <c r="G17" s="11">
        <v>0.84355828220858897</v>
      </c>
      <c r="N17" s="40"/>
      <c r="O17" s="40"/>
      <c r="P17" s="40"/>
      <c r="Q17" s="40"/>
      <c r="R17" s="40"/>
      <c r="S17" s="40"/>
    </row>
    <row r="18" spans="1:19" x14ac:dyDescent="0.25">
      <c r="A18" s="26">
        <v>2012</v>
      </c>
      <c r="B18" s="5">
        <v>1030</v>
      </c>
      <c r="C18" s="5">
        <v>98</v>
      </c>
      <c r="D18" s="11">
        <v>9.5145631067961201E-2</v>
      </c>
      <c r="E18" s="5">
        <v>795</v>
      </c>
      <c r="F18" s="11">
        <v>0.12327044025157199</v>
      </c>
      <c r="G18" s="11">
        <v>0.77184466019417497</v>
      </c>
      <c r="N18" s="40"/>
      <c r="O18" s="40"/>
      <c r="P18" s="40"/>
      <c r="Q18" s="40"/>
      <c r="R18" s="40"/>
      <c r="S18" s="40"/>
    </row>
    <row r="19" spans="1:19" x14ac:dyDescent="0.25">
      <c r="A19" s="26">
        <v>2013</v>
      </c>
      <c r="B19" s="5">
        <v>1026</v>
      </c>
      <c r="C19" s="5">
        <v>62</v>
      </c>
      <c r="D19" s="11">
        <v>6.0428849902534103E-2</v>
      </c>
      <c r="E19" s="5">
        <v>720</v>
      </c>
      <c r="F19" s="11">
        <v>8.6111111111111097E-2</v>
      </c>
      <c r="G19" s="11">
        <v>0.70175438596491202</v>
      </c>
      <c r="N19" s="40"/>
      <c r="O19" s="40"/>
      <c r="P19" s="40"/>
      <c r="Q19" s="40"/>
      <c r="R19" s="40"/>
      <c r="S19" s="40"/>
    </row>
    <row r="20" spans="1:19" x14ac:dyDescent="0.25">
      <c r="A20" s="26">
        <v>2014</v>
      </c>
      <c r="B20" s="5">
        <v>989</v>
      </c>
      <c r="C20" s="5">
        <v>74</v>
      </c>
      <c r="D20" s="11">
        <v>7.4823053589484295E-2</v>
      </c>
      <c r="E20" s="5">
        <v>710</v>
      </c>
      <c r="F20" s="11">
        <v>0.104225352112676</v>
      </c>
      <c r="G20" s="11">
        <v>0.71789686552072796</v>
      </c>
      <c r="N20" s="40"/>
      <c r="O20" s="40"/>
      <c r="P20" s="40"/>
      <c r="Q20" s="40"/>
      <c r="R20" s="40"/>
      <c r="S20" s="40"/>
    </row>
    <row r="21" spans="1:19" x14ac:dyDescent="0.25">
      <c r="A21" s="26">
        <v>2015</v>
      </c>
      <c r="B21" s="5">
        <v>986</v>
      </c>
      <c r="C21" s="5">
        <v>80</v>
      </c>
      <c r="D21" s="11">
        <v>8.1135902636916807E-2</v>
      </c>
      <c r="E21" s="5">
        <v>711</v>
      </c>
      <c r="F21" s="11">
        <v>0.112517580872011</v>
      </c>
      <c r="G21" s="11">
        <v>0.72109533468559806</v>
      </c>
      <c r="N21" s="40"/>
      <c r="O21" s="40"/>
      <c r="P21" s="40"/>
      <c r="Q21" s="40"/>
      <c r="R21" s="40"/>
      <c r="S21" s="40"/>
    </row>
    <row r="22" spans="1:19" x14ac:dyDescent="0.25">
      <c r="A22" s="26">
        <v>2016</v>
      </c>
      <c r="B22" s="5">
        <v>924</v>
      </c>
      <c r="C22" s="5">
        <v>68</v>
      </c>
      <c r="D22" s="11">
        <v>7.3593073593073599E-2</v>
      </c>
      <c r="E22" s="5">
        <v>828</v>
      </c>
      <c r="F22" s="11">
        <v>8.2125603864734303E-2</v>
      </c>
      <c r="G22" s="11">
        <v>0.89610389610389596</v>
      </c>
      <c r="N22" s="40"/>
      <c r="O22" s="40"/>
      <c r="P22" s="40"/>
      <c r="Q22" s="40"/>
      <c r="R22" s="40"/>
      <c r="S22" s="40"/>
    </row>
    <row r="23" spans="1:19" x14ac:dyDescent="0.25">
      <c r="A23" s="26">
        <v>2017</v>
      </c>
      <c r="B23" s="5">
        <v>908</v>
      </c>
      <c r="C23" s="5">
        <v>91</v>
      </c>
      <c r="D23" s="11">
        <v>0.10022026431718099</v>
      </c>
      <c r="E23" s="5">
        <v>778</v>
      </c>
      <c r="F23" s="11">
        <v>0.11696658097686401</v>
      </c>
      <c r="G23" s="11">
        <v>0.85682819383259901</v>
      </c>
      <c r="N23" s="40"/>
      <c r="O23" s="40"/>
      <c r="P23" s="40"/>
      <c r="Q23" s="40"/>
      <c r="R23" s="40"/>
      <c r="S23" s="40"/>
    </row>
    <row r="24" spans="1:19" x14ac:dyDescent="0.25">
      <c r="A24" s="26">
        <v>2018</v>
      </c>
      <c r="B24" s="5">
        <v>872</v>
      </c>
      <c r="C24" s="5">
        <v>86</v>
      </c>
      <c r="D24" s="11">
        <v>9.8623853211009194E-2</v>
      </c>
      <c r="E24" s="5">
        <v>730</v>
      </c>
      <c r="F24" s="11">
        <v>0.117808219178082</v>
      </c>
      <c r="G24" s="11">
        <v>0.83715596330275199</v>
      </c>
      <c r="N24" s="40"/>
      <c r="O24" s="40"/>
      <c r="P24" s="40"/>
      <c r="Q24" s="40"/>
      <c r="R24" s="40"/>
      <c r="S24" s="40"/>
    </row>
    <row r="25" spans="1:19" x14ac:dyDescent="0.25">
      <c r="A25" s="26">
        <v>2019</v>
      </c>
      <c r="B25" s="5">
        <v>870</v>
      </c>
      <c r="C25" s="5">
        <v>95</v>
      </c>
      <c r="D25" s="11">
        <v>0.109195402298851</v>
      </c>
      <c r="E25" s="5">
        <v>774</v>
      </c>
      <c r="F25" s="11">
        <v>0.12273901808785501</v>
      </c>
      <c r="G25" s="11">
        <v>0.88965517241379299</v>
      </c>
      <c r="N25" s="40"/>
      <c r="O25" s="40"/>
      <c r="P25" s="40"/>
      <c r="Q25" s="40"/>
      <c r="R25" s="40"/>
      <c r="S25" s="40"/>
    </row>
    <row r="26" spans="1:19" x14ac:dyDescent="0.25">
      <c r="A26" s="26">
        <v>2020</v>
      </c>
      <c r="B26" s="5">
        <v>584</v>
      </c>
      <c r="C26" s="5">
        <v>71</v>
      </c>
      <c r="D26" s="11">
        <v>0.12157534246575299</v>
      </c>
      <c r="E26" s="5">
        <v>596</v>
      </c>
      <c r="F26" s="11">
        <v>0.119127516778523</v>
      </c>
      <c r="G26" s="11">
        <v>1.02054794520548</v>
      </c>
      <c r="N26" s="40"/>
      <c r="O26" s="40"/>
      <c r="P26" s="40"/>
      <c r="Q26" s="40"/>
      <c r="R26" s="40"/>
      <c r="S26" s="40"/>
    </row>
    <row r="27" spans="1:19" x14ac:dyDescent="0.25">
      <c r="A27" s="26">
        <v>2021</v>
      </c>
      <c r="B27" s="5">
        <v>624</v>
      </c>
      <c r="C27" s="5">
        <v>72</v>
      </c>
      <c r="D27" s="11">
        <v>0.115384615384615</v>
      </c>
      <c r="E27" s="5">
        <v>809</v>
      </c>
      <c r="F27" s="11">
        <v>8.8998763906056905E-2</v>
      </c>
      <c r="G27" s="11">
        <v>1.2964743589743599</v>
      </c>
      <c r="N27" s="40"/>
      <c r="O27" s="40"/>
      <c r="P27" s="40"/>
      <c r="Q27" s="40"/>
      <c r="R27" s="40"/>
      <c r="S27" s="40"/>
    </row>
    <row r="28" spans="1:19" x14ac:dyDescent="0.25">
      <c r="A28" s="26">
        <v>2022</v>
      </c>
      <c r="B28" s="5">
        <v>610</v>
      </c>
      <c r="C28" s="5">
        <v>59</v>
      </c>
      <c r="D28" s="11">
        <v>9.6721311475409799E-2</v>
      </c>
      <c r="E28" s="5">
        <v>910</v>
      </c>
      <c r="F28" s="11">
        <v>6.4835164835164799E-2</v>
      </c>
      <c r="G28" s="11">
        <v>1.49180327868852</v>
      </c>
      <c r="N28" s="40"/>
      <c r="O28" s="40"/>
      <c r="P28" s="40"/>
      <c r="Q28" s="40"/>
      <c r="R28" s="40"/>
      <c r="S28" s="40"/>
    </row>
    <row r="29" spans="1:19" x14ac:dyDescent="0.25">
      <c r="A29" s="26">
        <v>2023</v>
      </c>
      <c r="B29" s="5">
        <v>574</v>
      </c>
      <c r="C29" s="5">
        <v>69</v>
      </c>
      <c r="D29" s="11">
        <v>0.120209059233449</v>
      </c>
      <c r="E29" s="5">
        <v>880</v>
      </c>
      <c r="F29" s="11">
        <v>7.8409090909090901E-2</v>
      </c>
      <c r="G29" s="11">
        <v>1.53310104529617</v>
      </c>
      <c r="N29" s="40"/>
      <c r="O29" s="40"/>
      <c r="P29" s="40"/>
      <c r="Q29" s="40"/>
      <c r="R29" s="40"/>
      <c r="S29" s="40"/>
    </row>
    <row r="30" spans="1:19" x14ac:dyDescent="0.25">
      <c r="A30" s="26">
        <v>2024</v>
      </c>
      <c r="B30" s="5">
        <v>568</v>
      </c>
      <c r="C30" s="5">
        <v>50</v>
      </c>
      <c r="D30" s="11">
        <v>8.8028169014084501E-2</v>
      </c>
      <c r="E30" s="5">
        <v>939</v>
      </c>
      <c r="F30" s="11">
        <v>5.3248136315228997E-2</v>
      </c>
      <c r="G30" s="11">
        <v>1.6531690140845099</v>
      </c>
    </row>
    <row r="31" spans="1:19" x14ac:dyDescent="0.25">
      <c r="A31" s="6" t="s">
        <v>86</v>
      </c>
      <c r="B31" s="7">
        <v>33832</v>
      </c>
      <c r="C31" s="7">
        <v>3186</v>
      </c>
      <c r="D31" s="12">
        <v>9.4171198864979905E-2</v>
      </c>
      <c r="E31" s="7">
        <v>26277</v>
      </c>
      <c r="F31" s="12">
        <v>0.12124671766183399</v>
      </c>
      <c r="G31" s="12">
        <v>0.77669070702293697</v>
      </c>
    </row>
    <row r="32" spans="1:19" x14ac:dyDescent="0.25">
      <c r="A32" s="6" t="s">
        <v>87</v>
      </c>
      <c r="B32" s="7">
        <v>2960</v>
      </c>
      <c r="C32" s="7">
        <v>321</v>
      </c>
      <c r="D32" s="12">
        <v>0.108445945945946</v>
      </c>
      <c r="E32" s="7">
        <v>4134</v>
      </c>
      <c r="F32" s="12">
        <v>7.7648766328011598E-2</v>
      </c>
      <c r="G32" s="12">
        <v>1.3966216216216201</v>
      </c>
    </row>
    <row r="33" spans="1:7" x14ac:dyDescent="0.25">
      <c r="A33" s="8" t="s">
        <v>46</v>
      </c>
    </row>
    <row r="34" spans="1:7" x14ac:dyDescent="0.25">
      <c r="A34" s="8" t="s">
        <v>47</v>
      </c>
    </row>
    <row r="36" spans="1:7" x14ac:dyDescent="0.25">
      <c r="A36" s="1" t="str">
        <f>HYPERLINK("#'Contents'!A1", "Home")</f>
        <v>Home</v>
      </c>
      <c r="B36" s="40"/>
      <c r="C36" s="40"/>
      <c r="D36" s="44"/>
      <c r="E36" s="40"/>
      <c r="F36" s="44"/>
      <c r="G36" s="44"/>
    </row>
    <row r="37" spans="1:7" x14ac:dyDescent="0.25">
      <c r="B37" s="40"/>
      <c r="C37" s="40"/>
      <c r="D37" s="44"/>
      <c r="E37" s="40"/>
      <c r="F37" s="44"/>
      <c r="G37" s="44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36"/>
  <sheetViews>
    <sheetView workbookViewId="0"/>
  </sheetViews>
  <sheetFormatPr defaultColWidth="11.42578125" defaultRowHeight="15" x14ac:dyDescent="0.25"/>
  <cols>
    <col min="2" max="13" width="9.140625" customWidth="1"/>
  </cols>
  <sheetData>
    <row r="1" spans="1:37" x14ac:dyDescent="0.25">
      <c r="A1" s="2" t="s">
        <v>88</v>
      </c>
    </row>
    <row r="2" spans="1:37" x14ac:dyDescent="0.25">
      <c r="A2" s="2" t="s">
        <v>78</v>
      </c>
    </row>
    <row r="4" spans="1:37" x14ac:dyDescent="0.25">
      <c r="A4" s="13"/>
      <c r="B4" s="47" t="s">
        <v>89</v>
      </c>
      <c r="C4" s="47"/>
      <c r="D4" s="47"/>
      <c r="E4" s="47"/>
      <c r="F4" s="47" t="s">
        <v>81</v>
      </c>
      <c r="G4" s="47"/>
      <c r="H4" s="47"/>
      <c r="I4" s="47"/>
      <c r="J4" s="47" t="s">
        <v>90</v>
      </c>
      <c r="K4" s="47"/>
      <c r="L4" s="47"/>
      <c r="M4" s="47"/>
    </row>
    <row r="5" spans="1:37" x14ac:dyDescent="0.25">
      <c r="A5" s="14" t="s">
        <v>92</v>
      </c>
      <c r="B5" s="15" t="s">
        <v>93</v>
      </c>
      <c r="C5" s="16" t="s">
        <v>94</v>
      </c>
      <c r="D5" s="16" t="s">
        <v>19</v>
      </c>
      <c r="E5" s="17" t="s">
        <v>95</v>
      </c>
      <c r="F5" s="15" t="s">
        <v>93</v>
      </c>
      <c r="G5" s="16" t="s">
        <v>94</v>
      </c>
      <c r="H5" s="16" t="s">
        <v>19</v>
      </c>
      <c r="I5" s="17" t="s">
        <v>95</v>
      </c>
      <c r="J5" s="15" t="s">
        <v>93</v>
      </c>
      <c r="K5" s="16" t="s">
        <v>94</v>
      </c>
      <c r="L5" s="16" t="s">
        <v>19</v>
      </c>
      <c r="M5" s="17" t="s">
        <v>95</v>
      </c>
    </row>
    <row r="6" spans="1:37" x14ac:dyDescent="0.25">
      <c r="A6" s="4" t="s">
        <v>20</v>
      </c>
      <c r="B6" s="18">
        <v>1636</v>
      </c>
      <c r="C6" s="19">
        <v>793</v>
      </c>
      <c r="D6" s="19">
        <v>2429</v>
      </c>
      <c r="E6" s="20">
        <v>0.67352820090572296</v>
      </c>
      <c r="F6" s="18">
        <v>156</v>
      </c>
      <c r="G6" s="19">
        <v>48</v>
      </c>
      <c r="H6" s="19">
        <v>204</v>
      </c>
      <c r="I6" s="20">
        <v>0.76470588235294101</v>
      </c>
      <c r="J6" s="18"/>
      <c r="K6" s="19"/>
      <c r="L6" s="19"/>
      <c r="M6" s="20"/>
    </row>
    <row r="7" spans="1:37" x14ac:dyDescent="0.25">
      <c r="A7" s="4" t="s">
        <v>21</v>
      </c>
      <c r="B7" s="18">
        <v>1563</v>
      </c>
      <c r="C7" s="19">
        <v>846</v>
      </c>
      <c r="D7" s="19">
        <v>2409</v>
      </c>
      <c r="E7" s="20">
        <v>0.64881693648816896</v>
      </c>
      <c r="F7" s="18">
        <v>137</v>
      </c>
      <c r="G7" s="19">
        <v>73</v>
      </c>
      <c r="H7" s="19">
        <v>210</v>
      </c>
      <c r="I7" s="20">
        <v>0.65238095238095195</v>
      </c>
      <c r="J7" s="18"/>
      <c r="K7" s="19"/>
      <c r="L7" s="19"/>
      <c r="M7" s="20"/>
    </row>
    <row r="8" spans="1:37" x14ac:dyDescent="0.25">
      <c r="A8" s="4" t="s">
        <v>22</v>
      </c>
      <c r="B8" s="18">
        <v>1678</v>
      </c>
      <c r="C8" s="19">
        <v>727</v>
      </c>
      <c r="D8" s="19">
        <v>2405</v>
      </c>
      <c r="E8" s="20">
        <v>0.69771309771309797</v>
      </c>
      <c r="F8" s="18">
        <v>185</v>
      </c>
      <c r="G8" s="19">
        <v>49</v>
      </c>
      <c r="H8" s="19">
        <v>234</v>
      </c>
      <c r="I8" s="20">
        <v>0.79059829059829101</v>
      </c>
      <c r="J8" s="18"/>
      <c r="K8" s="19"/>
      <c r="L8" s="19"/>
      <c r="M8" s="2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</row>
    <row r="9" spans="1:37" x14ac:dyDescent="0.25">
      <c r="A9" s="4" t="s">
        <v>23</v>
      </c>
      <c r="B9" s="18">
        <v>1535</v>
      </c>
      <c r="C9" s="19">
        <v>755</v>
      </c>
      <c r="D9" s="19">
        <v>2290</v>
      </c>
      <c r="E9" s="20">
        <v>0.67030567685589504</v>
      </c>
      <c r="F9" s="18">
        <v>167</v>
      </c>
      <c r="G9" s="19">
        <v>68</v>
      </c>
      <c r="H9" s="19">
        <v>235</v>
      </c>
      <c r="I9" s="20">
        <v>0.71063829787234001</v>
      </c>
      <c r="J9" s="18">
        <v>1011</v>
      </c>
      <c r="K9" s="19">
        <v>515</v>
      </c>
      <c r="L9" s="19">
        <v>1526</v>
      </c>
      <c r="M9" s="20">
        <v>0.66251638269986901</v>
      </c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</row>
    <row r="10" spans="1:37" x14ac:dyDescent="0.25">
      <c r="A10" s="4" t="s">
        <v>24</v>
      </c>
      <c r="B10" s="18">
        <v>1260</v>
      </c>
      <c r="C10" s="19">
        <v>604</v>
      </c>
      <c r="D10" s="19">
        <v>1865</v>
      </c>
      <c r="E10" s="20">
        <v>0.67560321715817695</v>
      </c>
      <c r="F10" s="18">
        <v>144</v>
      </c>
      <c r="G10" s="19">
        <v>41</v>
      </c>
      <c r="H10" s="19">
        <v>185</v>
      </c>
      <c r="I10" s="20">
        <v>0.77837837837837798</v>
      </c>
      <c r="J10" s="18">
        <v>836</v>
      </c>
      <c r="K10" s="19">
        <v>452</v>
      </c>
      <c r="L10" s="19">
        <v>1288</v>
      </c>
      <c r="M10" s="20">
        <v>0.64906832298136596</v>
      </c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</row>
    <row r="11" spans="1:37" x14ac:dyDescent="0.25">
      <c r="A11" s="4" t="s">
        <v>25</v>
      </c>
      <c r="B11" s="18">
        <v>1260</v>
      </c>
      <c r="C11" s="19">
        <v>573</v>
      </c>
      <c r="D11" s="19">
        <v>1833</v>
      </c>
      <c r="E11" s="20">
        <v>0.68739770867430405</v>
      </c>
      <c r="F11" s="18">
        <v>141</v>
      </c>
      <c r="G11" s="19">
        <v>54</v>
      </c>
      <c r="H11" s="19">
        <v>195</v>
      </c>
      <c r="I11" s="20">
        <v>0.72307692307692295</v>
      </c>
      <c r="J11" s="18">
        <v>777</v>
      </c>
      <c r="K11" s="19">
        <v>406</v>
      </c>
      <c r="L11" s="19">
        <v>1183</v>
      </c>
      <c r="M11" s="20">
        <v>0.65680473372781101</v>
      </c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</row>
    <row r="12" spans="1:37" x14ac:dyDescent="0.25">
      <c r="A12" s="4" t="s">
        <v>26</v>
      </c>
      <c r="B12" s="18">
        <v>1192</v>
      </c>
      <c r="C12" s="19">
        <v>503</v>
      </c>
      <c r="D12" s="19">
        <v>1695</v>
      </c>
      <c r="E12" s="20">
        <v>0.70324483775811197</v>
      </c>
      <c r="F12" s="18">
        <v>134</v>
      </c>
      <c r="G12" s="19">
        <v>44</v>
      </c>
      <c r="H12" s="19">
        <v>178</v>
      </c>
      <c r="I12" s="20">
        <v>0.75280898876404501</v>
      </c>
      <c r="J12" s="18">
        <v>701</v>
      </c>
      <c r="K12" s="19">
        <v>372</v>
      </c>
      <c r="L12" s="19">
        <v>1073</v>
      </c>
      <c r="M12" s="20">
        <v>0.65330848089468796</v>
      </c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</row>
    <row r="13" spans="1:37" x14ac:dyDescent="0.25">
      <c r="A13" s="4" t="s">
        <v>27</v>
      </c>
      <c r="B13" s="18">
        <v>1130</v>
      </c>
      <c r="C13" s="19">
        <v>621</v>
      </c>
      <c r="D13" s="19">
        <v>1751</v>
      </c>
      <c r="E13" s="20">
        <v>0.64534551684751595</v>
      </c>
      <c r="F13" s="18">
        <v>141</v>
      </c>
      <c r="G13" s="19">
        <v>76</v>
      </c>
      <c r="H13" s="19">
        <v>217</v>
      </c>
      <c r="I13" s="20">
        <v>0.64976958525345596</v>
      </c>
      <c r="J13" s="18">
        <v>800</v>
      </c>
      <c r="K13" s="19">
        <v>411</v>
      </c>
      <c r="L13" s="19">
        <v>1211</v>
      </c>
      <c r="M13" s="20">
        <v>0.66061106523534296</v>
      </c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</row>
    <row r="14" spans="1:37" x14ac:dyDescent="0.25">
      <c r="A14" s="4" t="s">
        <v>28</v>
      </c>
      <c r="B14" s="18">
        <v>1173</v>
      </c>
      <c r="C14" s="19">
        <v>514</v>
      </c>
      <c r="D14" s="19">
        <v>1687</v>
      </c>
      <c r="E14" s="20">
        <v>0.69531713100177805</v>
      </c>
      <c r="F14" s="18">
        <v>110</v>
      </c>
      <c r="G14" s="19">
        <v>42</v>
      </c>
      <c r="H14" s="19">
        <v>152</v>
      </c>
      <c r="I14" s="20">
        <v>0.72368421052631604</v>
      </c>
      <c r="J14" s="18">
        <v>741</v>
      </c>
      <c r="K14" s="19">
        <v>356</v>
      </c>
      <c r="L14" s="19">
        <v>1097</v>
      </c>
      <c r="M14" s="20">
        <v>0.67547857793983601</v>
      </c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</row>
    <row r="15" spans="1:37" x14ac:dyDescent="0.25">
      <c r="A15" s="4" t="s">
        <v>29</v>
      </c>
      <c r="B15" s="18">
        <v>997</v>
      </c>
      <c r="C15" s="19">
        <v>443</v>
      </c>
      <c r="D15" s="19">
        <v>1440</v>
      </c>
      <c r="E15" s="20">
        <v>0.69236111111111098</v>
      </c>
      <c r="F15" s="18">
        <v>92</v>
      </c>
      <c r="G15" s="19">
        <v>38</v>
      </c>
      <c r="H15" s="19">
        <v>130</v>
      </c>
      <c r="I15" s="20">
        <v>0.70769230769230795</v>
      </c>
      <c r="J15" s="18">
        <v>634</v>
      </c>
      <c r="K15" s="19">
        <v>356</v>
      </c>
      <c r="L15" s="19">
        <v>990</v>
      </c>
      <c r="M15" s="20">
        <v>0.64040404040403998</v>
      </c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</row>
    <row r="16" spans="1:37" x14ac:dyDescent="0.25">
      <c r="A16" s="4" t="s">
        <v>30</v>
      </c>
      <c r="B16" s="18">
        <v>920</v>
      </c>
      <c r="C16" s="19">
        <v>435</v>
      </c>
      <c r="D16" s="19">
        <v>1355</v>
      </c>
      <c r="E16" s="20">
        <v>0.67896678966789703</v>
      </c>
      <c r="F16" s="18">
        <v>70</v>
      </c>
      <c r="G16" s="19">
        <v>26</v>
      </c>
      <c r="H16" s="19">
        <v>96</v>
      </c>
      <c r="I16" s="20">
        <v>0.72916666666666696</v>
      </c>
      <c r="J16" s="18">
        <v>679</v>
      </c>
      <c r="K16" s="19">
        <v>356</v>
      </c>
      <c r="L16" s="19">
        <v>1035</v>
      </c>
      <c r="M16" s="20">
        <v>0.656038647342995</v>
      </c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</row>
    <row r="17" spans="1:37" x14ac:dyDescent="0.25">
      <c r="A17" s="4" t="s">
        <v>31</v>
      </c>
      <c r="B17" s="18">
        <v>731</v>
      </c>
      <c r="C17" s="19">
        <v>399</v>
      </c>
      <c r="D17" s="19">
        <v>1130</v>
      </c>
      <c r="E17" s="20">
        <v>0.64690265486725695</v>
      </c>
      <c r="F17" s="18">
        <v>65</v>
      </c>
      <c r="G17" s="19">
        <v>32</v>
      </c>
      <c r="H17" s="19">
        <v>97</v>
      </c>
      <c r="I17" s="20">
        <v>0.67010309278350499</v>
      </c>
      <c r="J17" s="18">
        <v>551</v>
      </c>
      <c r="K17" s="19">
        <v>341</v>
      </c>
      <c r="L17" s="19">
        <v>892</v>
      </c>
      <c r="M17" s="20">
        <v>0.61771300448430499</v>
      </c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</row>
    <row r="18" spans="1:37" x14ac:dyDescent="0.25">
      <c r="A18" s="4" t="s">
        <v>32</v>
      </c>
      <c r="B18" s="18">
        <v>629</v>
      </c>
      <c r="C18" s="19">
        <v>349</v>
      </c>
      <c r="D18" s="19">
        <v>978</v>
      </c>
      <c r="E18" s="20">
        <v>0.64314928425357898</v>
      </c>
      <c r="F18" s="18">
        <v>51</v>
      </c>
      <c r="G18" s="19">
        <v>27</v>
      </c>
      <c r="H18" s="19">
        <v>78</v>
      </c>
      <c r="I18" s="20">
        <v>0.65384615384615397</v>
      </c>
      <c r="J18" s="18">
        <v>525</v>
      </c>
      <c r="K18" s="19">
        <v>300</v>
      </c>
      <c r="L18" s="19">
        <v>825</v>
      </c>
      <c r="M18" s="20">
        <v>0.63636363636363602</v>
      </c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</row>
    <row r="19" spans="1:37" x14ac:dyDescent="0.25">
      <c r="A19" s="4" t="s">
        <v>33</v>
      </c>
      <c r="B19" s="18">
        <v>679</v>
      </c>
      <c r="C19" s="19">
        <v>351</v>
      </c>
      <c r="D19" s="19">
        <v>1030</v>
      </c>
      <c r="E19" s="20">
        <v>0.659223300970874</v>
      </c>
      <c r="F19" s="18">
        <v>65</v>
      </c>
      <c r="G19" s="19">
        <v>33</v>
      </c>
      <c r="H19" s="19">
        <v>98</v>
      </c>
      <c r="I19" s="20">
        <v>0.66326530612244905</v>
      </c>
      <c r="J19" s="18">
        <v>537</v>
      </c>
      <c r="K19" s="19">
        <v>258</v>
      </c>
      <c r="L19" s="19">
        <v>795</v>
      </c>
      <c r="M19" s="20">
        <v>0.67547169811320795</v>
      </c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</row>
    <row r="20" spans="1:37" x14ac:dyDescent="0.25">
      <c r="A20" s="4" t="s">
        <v>34</v>
      </c>
      <c r="B20" s="18">
        <v>690</v>
      </c>
      <c r="C20" s="19">
        <v>336</v>
      </c>
      <c r="D20" s="19">
        <v>1026</v>
      </c>
      <c r="E20" s="20">
        <v>0.67251461988304095</v>
      </c>
      <c r="F20" s="18">
        <v>46</v>
      </c>
      <c r="G20" s="19">
        <v>16</v>
      </c>
      <c r="H20" s="19">
        <v>62</v>
      </c>
      <c r="I20" s="20">
        <v>0.74193548387096797</v>
      </c>
      <c r="J20" s="18">
        <v>466</v>
      </c>
      <c r="K20" s="19">
        <v>254</v>
      </c>
      <c r="L20" s="19">
        <v>720</v>
      </c>
      <c r="M20" s="20">
        <v>0.64722222222222203</v>
      </c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</row>
    <row r="21" spans="1:37" x14ac:dyDescent="0.25">
      <c r="A21" s="4" t="s">
        <v>35</v>
      </c>
      <c r="B21" s="18">
        <v>653</v>
      </c>
      <c r="C21" s="19">
        <v>336</v>
      </c>
      <c r="D21" s="19">
        <v>989</v>
      </c>
      <c r="E21" s="20">
        <v>0.66026289180990905</v>
      </c>
      <c r="F21" s="18">
        <v>55</v>
      </c>
      <c r="G21" s="19">
        <v>19</v>
      </c>
      <c r="H21" s="19">
        <v>74</v>
      </c>
      <c r="I21" s="20">
        <v>0.74324324324324298</v>
      </c>
      <c r="J21" s="18">
        <v>472</v>
      </c>
      <c r="K21" s="19">
        <v>238</v>
      </c>
      <c r="L21" s="19">
        <v>710</v>
      </c>
      <c r="M21" s="20">
        <v>0.66478873239436598</v>
      </c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</row>
    <row r="22" spans="1:37" x14ac:dyDescent="0.25">
      <c r="A22" s="4" t="s">
        <v>36</v>
      </c>
      <c r="B22" s="18">
        <v>640</v>
      </c>
      <c r="C22" s="19">
        <v>346</v>
      </c>
      <c r="D22" s="19">
        <v>986</v>
      </c>
      <c r="E22" s="20">
        <v>0.64908722109533501</v>
      </c>
      <c r="F22" s="18">
        <v>59</v>
      </c>
      <c r="G22" s="19">
        <v>21</v>
      </c>
      <c r="H22" s="19">
        <v>80</v>
      </c>
      <c r="I22" s="20">
        <v>0.73750000000000004</v>
      </c>
      <c r="J22" s="18">
        <v>437</v>
      </c>
      <c r="K22" s="19">
        <v>274</v>
      </c>
      <c r="L22" s="19">
        <v>711</v>
      </c>
      <c r="M22" s="20">
        <v>0.61462728551336099</v>
      </c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</row>
    <row r="23" spans="1:37" x14ac:dyDescent="0.25">
      <c r="A23" s="4" t="s">
        <v>37</v>
      </c>
      <c r="B23" s="18">
        <v>584</v>
      </c>
      <c r="C23" s="19">
        <v>340</v>
      </c>
      <c r="D23" s="19">
        <v>924</v>
      </c>
      <c r="E23" s="20">
        <v>0.63203463203463195</v>
      </c>
      <c r="F23" s="18">
        <v>47</v>
      </c>
      <c r="G23" s="19">
        <v>21</v>
      </c>
      <c r="H23" s="19">
        <v>68</v>
      </c>
      <c r="I23" s="20">
        <v>0.69117647058823495</v>
      </c>
      <c r="J23" s="18">
        <v>529</v>
      </c>
      <c r="K23" s="19">
        <v>299</v>
      </c>
      <c r="L23" s="19">
        <v>828</v>
      </c>
      <c r="M23" s="20">
        <v>0.63888888888888895</v>
      </c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</row>
    <row r="24" spans="1:37" x14ac:dyDescent="0.25">
      <c r="A24" s="4" t="s">
        <v>38</v>
      </c>
      <c r="B24" s="18">
        <v>586</v>
      </c>
      <c r="C24" s="19">
        <v>322</v>
      </c>
      <c r="D24" s="19">
        <v>908</v>
      </c>
      <c r="E24" s="20">
        <v>0.64537444933920696</v>
      </c>
      <c r="F24" s="18">
        <v>63</v>
      </c>
      <c r="G24" s="19">
        <v>28</v>
      </c>
      <c r="H24" s="19">
        <v>91</v>
      </c>
      <c r="I24" s="20">
        <v>0.69230769230769196</v>
      </c>
      <c r="J24" s="18">
        <v>497</v>
      </c>
      <c r="K24" s="19">
        <v>281</v>
      </c>
      <c r="L24" s="19">
        <v>778</v>
      </c>
      <c r="M24" s="20">
        <v>0.63881748071979405</v>
      </c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</row>
    <row r="25" spans="1:37" x14ac:dyDescent="0.25">
      <c r="A25" s="4" t="s">
        <v>39</v>
      </c>
      <c r="B25" s="18">
        <v>579</v>
      </c>
      <c r="C25" s="19">
        <v>293</v>
      </c>
      <c r="D25" s="19">
        <v>872</v>
      </c>
      <c r="E25" s="20">
        <v>0.66399082568807299</v>
      </c>
      <c r="F25" s="18">
        <v>56</v>
      </c>
      <c r="G25" s="19">
        <v>30</v>
      </c>
      <c r="H25" s="19">
        <v>86</v>
      </c>
      <c r="I25" s="20">
        <v>0.65116279069767402</v>
      </c>
      <c r="J25" s="18">
        <v>484</v>
      </c>
      <c r="K25" s="19">
        <v>246</v>
      </c>
      <c r="L25" s="19">
        <v>730</v>
      </c>
      <c r="M25" s="20">
        <v>0.66301369863013704</v>
      </c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</row>
    <row r="26" spans="1:37" x14ac:dyDescent="0.25">
      <c r="A26" s="4" t="s">
        <v>40</v>
      </c>
      <c r="B26" s="18">
        <v>558</v>
      </c>
      <c r="C26" s="19">
        <v>312</v>
      </c>
      <c r="D26" s="19">
        <v>870</v>
      </c>
      <c r="E26" s="20">
        <v>0.64137931034482798</v>
      </c>
      <c r="F26" s="18">
        <v>68</v>
      </c>
      <c r="G26" s="19">
        <v>27</v>
      </c>
      <c r="H26" s="19">
        <v>95</v>
      </c>
      <c r="I26" s="20">
        <v>0.71578947368421098</v>
      </c>
      <c r="J26" s="18">
        <v>484</v>
      </c>
      <c r="K26" s="19">
        <v>290</v>
      </c>
      <c r="L26" s="19">
        <v>774</v>
      </c>
      <c r="M26" s="20">
        <v>0.62532299741602104</v>
      </c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</row>
    <row r="27" spans="1:37" x14ac:dyDescent="0.25">
      <c r="A27" s="4" t="s">
        <v>41</v>
      </c>
      <c r="B27" s="18">
        <v>409</v>
      </c>
      <c r="C27" s="19">
        <v>175</v>
      </c>
      <c r="D27" s="19">
        <v>584</v>
      </c>
      <c r="E27" s="20">
        <v>0.70034246575342496</v>
      </c>
      <c r="F27" s="18">
        <v>50</v>
      </c>
      <c r="G27" s="19">
        <v>21</v>
      </c>
      <c r="H27" s="19">
        <v>71</v>
      </c>
      <c r="I27" s="20">
        <v>0.70422535211267601</v>
      </c>
      <c r="J27" s="18">
        <v>384</v>
      </c>
      <c r="K27" s="19">
        <v>212</v>
      </c>
      <c r="L27" s="19">
        <v>596</v>
      </c>
      <c r="M27" s="20">
        <v>0.644295302013423</v>
      </c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</row>
    <row r="28" spans="1:37" x14ac:dyDescent="0.25">
      <c r="A28" s="4" t="s">
        <v>42</v>
      </c>
      <c r="B28" s="18">
        <v>421</v>
      </c>
      <c r="C28" s="19">
        <v>203</v>
      </c>
      <c r="D28" s="19">
        <v>624</v>
      </c>
      <c r="E28" s="20">
        <v>0.674679487179487</v>
      </c>
      <c r="F28" s="18">
        <v>45</v>
      </c>
      <c r="G28" s="19">
        <v>27</v>
      </c>
      <c r="H28" s="19">
        <v>72</v>
      </c>
      <c r="I28" s="20">
        <v>0.625</v>
      </c>
      <c r="J28" s="18">
        <v>499</v>
      </c>
      <c r="K28" s="19">
        <v>310</v>
      </c>
      <c r="L28" s="19">
        <v>809</v>
      </c>
      <c r="M28" s="20">
        <v>0.61681087762669995</v>
      </c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</row>
    <row r="29" spans="1:37" x14ac:dyDescent="0.25">
      <c r="A29" s="4" t="s">
        <v>43</v>
      </c>
      <c r="B29" s="18">
        <v>423</v>
      </c>
      <c r="C29" s="19">
        <v>187</v>
      </c>
      <c r="D29" s="19">
        <v>610</v>
      </c>
      <c r="E29" s="20">
        <v>0.69344262295082004</v>
      </c>
      <c r="F29" s="18">
        <v>46</v>
      </c>
      <c r="G29" s="19">
        <v>13</v>
      </c>
      <c r="H29" s="19">
        <v>59</v>
      </c>
      <c r="I29" s="20">
        <v>0.77966101694915302</v>
      </c>
      <c r="J29" s="18">
        <v>556</v>
      </c>
      <c r="K29" s="19">
        <v>354</v>
      </c>
      <c r="L29" s="19">
        <v>910</v>
      </c>
      <c r="M29" s="20">
        <v>0.61098901098901104</v>
      </c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</row>
    <row r="30" spans="1:37" x14ac:dyDescent="0.25">
      <c r="A30" s="4" t="s">
        <v>44</v>
      </c>
      <c r="B30" s="18">
        <v>372</v>
      </c>
      <c r="C30" s="19">
        <v>202</v>
      </c>
      <c r="D30" s="19">
        <v>574</v>
      </c>
      <c r="E30" s="20">
        <v>0.64808362369338002</v>
      </c>
      <c r="F30" s="18">
        <v>43</v>
      </c>
      <c r="G30" s="19">
        <v>26</v>
      </c>
      <c r="H30" s="19">
        <v>69</v>
      </c>
      <c r="I30" s="20">
        <v>0.623188405797101</v>
      </c>
      <c r="J30" s="18">
        <v>551</v>
      </c>
      <c r="K30" s="19">
        <v>329</v>
      </c>
      <c r="L30" s="19">
        <v>880</v>
      </c>
      <c r="M30" s="20">
        <v>0.62613636363636405</v>
      </c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</row>
    <row r="31" spans="1:37" x14ac:dyDescent="0.25">
      <c r="A31" s="4" t="s">
        <v>45</v>
      </c>
      <c r="B31" s="18">
        <v>377</v>
      </c>
      <c r="C31" s="19">
        <v>191</v>
      </c>
      <c r="D31" s="19">
        <v>568</v>
      </c>
      <c r="E31" s="20">
        <v>0.66373239436619702</v>
      </c>
      <c r="F31" s="18">
        <v>40</v>
      </c>
      <c r="G31" s="19">
        <v>10</v>
      </c>
      <c r="H31" s="19">
        <v>50</v>
      </c>
      <c r="I31" s="20">
        <v>0.8</v>
      </c>
      <c r="J31" s="18">
        <v>566</v>
      </c>
      <c r="K31" s="19">
        <v>372</v>
      </c>
      <c r="L31" s="19">
        <v>939</v>
      </c>
      <c r="M31" s="20">
        <v>0.60276890308839204</v>
      </c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</row>
    <row r="32" spans="1:37" x14ac:dyDescent="0.25">
      <c r="A32" s="6" t="s">
        <v>19</v>
      </c>
      <c r="B32" s="21">
        <v>22675</v>
      </c>
      <c r="C32" s="22">
        <v>11156</v>
      </c>
      <c r="D32" s="22">
        <v>33832</v>
      </c>
      <c r="E32" s="23">
        <v>0.670223457082052</v>
      </c>
      <c r="F32" s="21">
        <v>2276</v>
      </c>
      <c r="G32" s="22">
        <v>910</v>
      </c>
      <c r="H32" s="22">
        <v>3186</v>
      </c>
      <c r="I32" s="23">
        <v>0.71437539234149405</v>
      </c>
      <c r="J32" s="21">
        <v>13717</v>
      </c>
      <c r="K32" s="22">
        <v>7582</v>
      </c>
      <c r="L32" s="22">
        <v>21300</v>
      </c>
      <c r="M32" s="23">
        <v>0.64399061032863802</v>
      </c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</row>
    <row r="33" spans="1:37" x14ac:dyDescent="0.25">
      <c r="A33" s="6" t="s">
        <v>87</v>
      </c>
      <c r="B33" s="21">
        <v>2002</v>
      </c>
      <c r="C33" s="22">
        <v>958</v>
      </c>
      <c r="D33" s="22">
        <v>2960</v>
      </c>
      <c r="E33" s="23">
        <v>0.67635135135135105</v>
      </c>
      <c r="F33" s="21">
        <v>224</v>
      </c>
      <c r="G33" s="22">
        <v>97</v>
      </c>
      <c r="H33" s="22">
        <v>321</v>
      </c>
      <c r="I33" s="23">
        <v>0.69781931464174496</v>
      </c>
      <c r="J33" s="21">
        <v>2556</v>
      </c>
      <c r="K33" s="22">
        <v>1577</v>
      </c>
      <c r="L33" s="22">
        <v>4134</v>
      </c>
      <c r="M33" s="23">
        <v>0.61828737300435399</v>
      </c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</row>
    <row r="34" spans="1:37" x14ac:dyDescent="0.25">
      <c r="A34" s="8" t="s">
        <v>91</v>
      </c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</row>
    <row r="35" spans="1:37" x14ac:dyDescent="0.25"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</row>
    <row r="36" spans="1:37" x14ac:dyDescent="0.25">
      <c r="A36" s="1" t="str">
        <f>HYPERLINK("#'Contents'!A1", "Home")</f>
        <v>Home</v>
      </c>
    </row>
  </sheetData>
  <mergeCells count="3">
    <mergeCell ref="B4:E4"/>
    <mergeCell ref="F4:I4"/>
    <mergeCell ref="J4:M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E71"/>
  <sheetViews>
    <sheetView workbookViewId="0"/>
  </sheetViews>
  <sheetFormatPr defaultColWidth="11.42578125" defaultRowHeight="15" x14ac:dyDescent="0.25"/>
  <cols>
    <col min="2" max="29" width="9.140625" customWidth="1"/>
  </cols>
  <sheetData>
    <row r="1" spans="1:83" x14ac:dyDescent="0.25">
      <c r="A1" s="2" t="s">
        <v>96</v>
      </c>
    </row>
    <row r="2" spans="1:83" x14ac:dyDescent="0.25">
      <c r="A2" s="2" t="s">
        <v>97</v>
      </c>
    </row>
    <row r="4" spans="1:83" x14ac:dyDescent="0.25">
      <c r="A4" s="6" t="s">
        <v>98</v>
      </c>
      <c r="B4" s="6" t="s">
        <v>111</v>
      </c>
      <c r="C4" s="24" t="s">
        <v>20</v>
      </c>
      <c r="D4" s="24" t="s">
        <v>21</v>
      </c>
      <c r="E4" s="24" t="s">
        <v>22</v>
      </c>
      <c r="F4" s="24" t="s">
        <v>23</v>
      </c>
      <c r="G4" s="24" t="s">
        <v>24</v>
      </c>
      <c r="H4" s="24" t="s">
        <v>25</v>
      </c>
      <c r="I4" s="24" t="s">
        <v>26</v>
      </c>
      <c r="J4" s="24" t="s">
        <v>27</v>
      </c>
      <c r="K4" s="24" t="s">
        <v>28</v>
      </c>
      <c r="L4" s="24" t="s">
        <v>29</v>
      </c>
      <c r="M4" s="24" t="s">
        <v>30</v>
      </c>
      <c r="N4" s="24" t="s">
        <v>31</v>
      </c>
      <c r="O4" s="24" t="s">
        <v>32</v>
      </c>
      <c r="P4" s="24" t="s">
        <v>33</v>
      </c>
      <c r="Q4" s="24" t="s">
        <v>34</v>
      </c>
      <c r="R4" s="24" t="s">
        <v>35</v>
      </c>
      <c r="S4" s="24" t="s">
        <v>36</v>
      </c>
      <c r="T4" s="24" t="s">
        <v>37</v>
      </c>
      <c r="U4" s="24" t="s">
        <v>38</v>
      </c>
      <c r="V4" s="24" t="s">
        <v>39</v>
      </c>
      <c r="W4" s="24" t="s">
        <v>40</v>
      </c>
      <c r="X4" s="24" t="s">
        <v>41</v>
      </c>
      <c r="Y4" s="24" t="s">
        <v>42</v>
      </c>
      <c r="Z4" s="24" t="s">
        <v>43</v>
      </c>
      <c r="AA4" s="24" t="s">
        <v>44</v>
      </c>
      <c r="AB4" s="24" t="s">
        <v>45</v>
      </c>
      <c r="AC4" s="25" t="s">
        <v>112</v>
      </c>
      <c r="AD4" s="45"/>
      <c r="BF4">
        <v>1999</v>
      </c>
      <c r="BG4">
        <v>2000</v>
      </c>
      <c r="BH4">
        <v>2001</v>
      </c>
      <c r="BI4">
        <v>2002</v>
      </c>
      <c r="BJ4">
        <v>2003</v>
      </c>
      <c r="BK4">
        <v>2004</v>
      </c>
      <c r="BL4">
        <v>2005</v>
      </c>
      <c r="BM4">
        <v>2006</v>
      </c>
      <c r="BN4">
        <v>2007</v>
      </c>
      <c r="BO4">
        <v>2008</v>
      </c>
      <c r="BP4">
        <v>2009</v>
      </c>
      <c r="BQ4">
        <v>2010</v>
      </c>
      <c r="BR4">
        <v>2011</v>
      </c>
      <c r="BS4">
        <v>2012</v>
      </c>
      <c r="BT4">
        <v>2013</v>
      </c>
      <c r="BU4">
        <v>2014</v>
      </c>
      <c r="BV4">
        <v>2015</v>
      </c>
      <c r="BW4">
        <v>2016</v>
      </c>
      <c r="BX4">
        <v>2017</v>
      </c>
      <c r="BY4">
        <v>2018</v>
      </c>
      <c r="BZ4">
        <v>2019</v>
      </c>
      <c r="CA4">
        <v>2020</v>
      </c>
      <c r="CB4">
        <v>2021</v>
      </c>
      <c r="CC4">
        <v>2022</v>
      </c>
      <c r="CD4">
        <v>2023</v>
      </c>
      <c r="CE4" t="s">
        <v>148</v>
      </c>
    </row>
    <row r="5" spans="1:83" x14ac:dyDescent="0.25">
      <c r="A5" s="48" t="s">
        <v>89</v>
      </c>
      <c r="B5" s="26" t="s">
        <v>100</v>
      </c>
      <c r="C5" s="19">
        <v>245</v>
      </c>
      <c r="D5" s="19">
        <v>226</v>
      </c>
      <c r="E5" s="19">
        <v>227</v>
      </c>
      <c r="F5" s="19">
        <v>188</v>
      </c>
      <c r="G5" s="19">
        <v>140</v>
      </c>
      <c r="H5" s="19">
        <v>138</v>
      </c>
      <c r="I5" s="19">
        <v>134</v>
      </c>
      <c r="J5" s="19">
        <v>126</v>
      </c>
      <c r="K5" s="19">
        <v>128</v>
      </c>
      <c r="L5" s="19">
        <v>111</v>
      </c>
      <c r="M5" s="19">
        <v>101</v>
      </c>
      <c r="N5" s="19">
        <v>83</v>
      </c>
      <c r="O5" s="19">
        <v>85</v>
      </c>
      <c r="P5" s="19">
        <v>92</v>
      </c>
      <c r="Q5" s="19">
        <v>86</v>
      </c>
      <c r="R5" s="19">
        <v>76</v>
      </c>
      <c r="S5" s="19">
        <v>76</v>
      </c>
      <c r="T5" s="19">
        <v>84</v>
      </c>
      <c r="U5" s="19">
        <v>77</v>
      </c>
      <c r="V5" s="19">
        <v>55</v>
      </c>
      <c r="W5" s="19">
        <v>53</v>
      </c>
      <c r="X5" s="19">
        <v>47</v>
      </c>
      <c r="Y5" s="19">
        <v>53</v>
      </c>
      <c r="Z5" s="19">
        <v>46</v>
      </c>
      <c r="AA5" s="19">
        <v>45</v>
      </c>
      <c r="AB5" s="19">
        <v>38</v>
      </c>
      <c r="AC5" s="5">
        <v>229</v>
      </c>
      <c r="AD5" s="40"/>
      <c r="AJ5" s="40"/>
      <c r="AK5" s="40"/>
      <c r="AL5" s="40"/>
      <c r="AM5" s="40"/>
      <c r="AN5" s="40"/>
      <c r="AO5" s="40"/>
      <c r="BF5" s="40">
        <f>C5-AE5</f>
        <v>245</v>
      </c>
      <c r="BG5" s="40">
        <f t="shared" ref="BG5:CC16" si="0">D5-AF5</f>
        <v>226</v>
      </c>
      <c r="BH5" s="40">
        <f t="shared" si="0"/>
        <v>227</v>
      </c>
      <c r="BI5" s="40">
        <f t="shared" si="0"/>
        <v>188</v>
      </c>
      <c r="BJ5" s="40">
        <f t="shared" si="0"/>
        <v>140</v>
      </c>
      <c r="BK5" s="40" t="e">
        <f>H5-#REF!</f>
        <v>#REF!</v>
      </c>
      <c r="BL5" s="40">
        <f t="shared" si="0"/>
        <v>134</v>
      </c>
      <c r="BM5" s="40">
        <f t="shared" si="0"/>
        <v>126</v>
      </c>
      <c r="BN5" s="40">
        <f t="shared" si="0"/>
        <v>128</v>
      </c>
      <c r="BO5" s="40">
        <f t="shared" si="0"/>
        <v>111</v>
      </c>
      <c r="BP5" s="40">
        <f t="shared" si="0"/>
        <v>101</v>
      </c>
      <c r="BQ5" s="40">
        <f t="shared" si="0"/>
        <v>83</v>
      </c>
      <c r="BR5" s="40">
        <f t="shared" si="0"/>
        <v>85</v>
      </c>
      <c r="BS5" s="40">
        <f t="shared" si="0"/>
        <v>92</v>
      </c>
      <c r="BT5" s="40">
        <f t="shared" si="0"/>
        <v>86</v>
      </c>
      <c r="BU5" s="40">
        <f t="shared" si="0"/>
        <v>76</v>
      </c>
      <c r="BV5" s="40">
        <f t="shared" si="0"/>
        <v>76</v>
      </c>
      <c r="BW5" s="40">
        <f t="shared" si="0"/>
        <v>84</v>
      </c>
      <c r="BX5" s="40">
        <f t="shared" si="0"/>
        <v>77</v>
      </c>
      <c r="BY5" s="40">
        <f t="shared" si="0"/>
        <v>55</v>
      </c>
      <c r="BZ5" s="40">
        <f t="shared" si="0"/>
        <v>53</v>
      </c>
      <c r="CA5" s="40">
        <f t="shared" si="0"/>
        <v>47</v>
      </c>
      <c r="CB5" s="40">
        <f t="shared" si="0"/>
        <v>53</v>
      </c>
      <c r="CC5" s="40">
        <f t="shared" si="0"/>
        <v>46</v>
      </c>
      <c r="CD5" s="40">
        <f>AA5-BC5</f>
        <v>45</v>
      </c>
    </row>
    <row r="6" spans="1:83" x14ac:dyDescent="0.25">
      <c r="A6" s="48"/>
      <c r="B6" s="26" t="s">
        <v>101</v>
      </c>
      <c r="C6" s="19">
        <v>554</v>
      </c>
      <c r="D6" s="19">
        <v>565</v>
      </c>
      <c r="E6" s="19">
        <v>548</v>
      </c>
      <c r="F6" s="19">
        <v>514</v>
      </c>
      <c r="G6" s="19">
        <v>429</v>
      </c>
      <c r="H6" s="19">
        <v>393</v>
      </c>
      <c r="I6" s="19">
        <v>408</v>
      </c>
      <c r="J6" s="19">
        <v>397</v>
      </c>
      <c r="K6" s="19">
        <v>391</v>
      </c>
      <c r="L6" s="19">
        <v>299</v>
      </c>
      <c r="M6" s="19">
        <v>280</v>
      </c>
      <c r="N6" s="19">
        <v>218</v>
      </c>
      <c r="O6" s="19">
        <v>168</v>
      </c>
      <c r="P6" s="19">
        <v>162</v>
      </c>
      <c r="Q6" s="19">
        <v>173</v>
      </c>
      <c r="R6" s="19">
        <v>173</v>
      </c>
      <c r="S6" s="19">
        <v>148</v>
      </c>
      <c r="T6" s="19">
        <v>138</v>
      </c>
      <c r="U6" s="19">
        <v>120</v>
      </c>
      <c r="V6" s="19">
        <v>117</v>
      </c>
      <c r="W6" s="19">
        <v>113</v>
      </c>
      <c r="X6" s="19">
        <v>96</v>
      </c>
      <c r="Y6" s="19">
        <v>96</v>
      </c>
      <c r="Z6" s="19">
        <v>72</v>
      </c>
      <c r="AA6" s="19">
        <v>72</v>
      </c>
      <c r="AB6" s="19">
        <v>88</v>
      </c>
      <c r="AC6" s="5">
        <v>424</v>
      </c>
      <c r="AD6" s="40"/>
      <c r="AJ6" s="40"/>
      <c r="AK6" s="40"/>
      <c r="AL6" s="40"/>
      <c r="AM6" s="40"/>
      <c r="AN6" s="40"/>
      <c r="AO6" s="40"/>
      <c r="BF6" s="40">
        <f t="shared" ref="BF6:BF34" si="1">C6-AE6</f>
        <v>554</v>
      </c>
      <c r="BG6" s="40">
        <f t="shared" si="0"/>
        <v>565</v>
      </c>
      <c r="BH6" s="40">
        <f t="shared" si="0"/>
        <v>548</v>
      </c>
      <c r="BI6" s="40">
        <f t="shared" si="0"/>
        <v>514</v>
      </c>
      <c r="BJ6" s="40">
        <f t="shared" si="0"/>
        <v>429</v>
      </c>
      <c r="BK6" s="40">
        <f>H6-AJ5</f>
        <v>393</v>
      </c>
      <c r="BL6" s="40">
        <f t="shared" si="0"/>
        <v>408</v>
      </c>
      <c r="BM6" s="40">
        <f t="shared" si="0"/>
        <v>397</v>
      </c>
      <c r="BN6" s="40">
        <f t="shared" si="0"/>
        <v>391</v>
      </c>
      <c r="BO6" s="40">
        <f t="shared" si="0"/>
        <v>299</v>
      </c>
      <c r="BP6" s="40">
        <f t="shared" si="0"/>
        <v>280</v>
      </c>
      <c r="BQ6" s="40">
        <f t="shared" si="0"/>
        <v>218</v>
      </c>
      <c r="BR6" s="40">
        <f t="shared" si="0"/>
        <v>168</v>
      </c>
      <c r="BS6" s="40">
        <f t="shared" si="0"/>
        <v>162</v>
      </c>
      <c r="BT6" s="40">
        <f t="shared" si="0"/>
        <v>173</v>
      </c>
      <c r="BU6" s="40">
        <f t="shared" si="0"/>
        <v>173</v>
      </c>
      <c r="BV6" s="40">
        <f t="shared" si="0"/>
        <v>148</v>
      </c>
      <c r="BW6" s="40">
        <f t="shared" si="0"/>
        <v>138</v>
      </c>
      <c r="BX6" s="40">
        <f t="shared" si="0"/>
        <v>120</v>
      </c>
      <c r="BY6" s="40">
        <f t="shared" si="0"/>
        <v>117</v>
      </c>
      <c r="BZ6" s="40">
        <f t="shared" si="0"/>
        <v>113</v>
      </c>
      <c r="CA6" s="40">
        <f t="shared" si="0"/>
        <v>96</v>
      </c>
      <c r="CB6" s="40">
        <f t="shared" si="0"/>
        <v>96</v>
      </c>
      <c r="CC6" s="40">
        <f t="shared" si="0"/>
        <v>72</v>
      </c>
      <c r="CD6" s="40">
        <f t="shared" ref="CD6:CD34" si="2">AA6-BC6</f>
        <v>72</v>
      </c>
    </row>
    <row r="7" spans="1:83" x14ac:dyDescent="0.25">
      <c r="A7" s="48"/>
      <c r="B7" s="26" t="s">
        <v>102</v>
      </c>
      <c r="C7" s="19">
        <v>599</v>
      </c>
      <c r="D7" s="19">
        <v>522</v>
      </c>
      <c r="E7" s="19">
        <v>546</v>
      </c>
      <c r="F7" s="19">
        <v>555</v>
      </c>
      <c r="G7" s="19">
        <v>389</v>
      </c>
      <c r="H7" s="19">
        <v>411</v>
      </c>
      <c r="I7" s="19">
        <v>375</v>
      </c>
      <c r="J7" s="19">
        <v>455</v>
      </c>
      <c r="K7" s="19">
        <v>396</v>
      </c>
      <c r="L7" s="19">
        <v>316</v>
      </c>
      <c r="M7" s="19">
        <v>334</v>
      </c>
      <c r="N7" s="19">
        <v>237</v>
      </c>
      <c r="O7" s="19">
        <v>192</v>
      </c>
      <c r="P7" s="19">
        <v>198</v>
      </c>
      <c r="Q7" s="19">
        <v>195</v>
      </c>
      <c r="R7" s="19">
        <v>208</v>
      </c>
      <c r="S7" s="19">
        <v>187</v>
      </c>
      <c r="T7" s="19">
        <v>151</v>
      </c>
      <c r="U7" s="19">
        <v>161</v>
      </c>
      <c r="V7" s="19">
        <v>148</v>
      </c>
      <c r="W7" s="19">
        <v>160</v>
      </c>
      <c r="X7" s="19">
        <v>84</v>
      </c>
      <c r="Y7" s="19">
        <v>107</v>
      </c>
      <c r="Z7" s="19">
        <v>96</v>
      </c>
      <c r="AA7" s="19">
        <v>87</v>
      </c>
      <c r="AB7" s="19">
        <v>79</v>
      </c>
      <c r="AC7" s="5">
        <v>453</v>
      </c>
      <c r="AD7" s="40"/>
      <c r="AJ7" s="40"/>
      <c r="AK7" s="40"/>
      <c r="AL7" s="40"/>
      <c r="AM7" s="40"/>
      <c r="AN7" s="40"/>
      <c r="AO7" s="40"/>
      <c r="BF7" s="40">
        <f t="shared" si="1"/>
        <v>599</v>
      </c>
      <c r="BG7" s="40">
        <f t="shared" si="0"/>
        <v>522</v>
      </c>
      <c r="BH7" s="40">
        <f t="shared" si="0"/>
        <v>546</v>
      </c>
      <c r="BI7" s="40">
        <f t="shared" si="0"/>
        <v>555</v>
      </c>
      <c r="BJ7" s="40">
        <f t="shared" si="0"/>
        <v>389</v>
      </c>
      <c r="BK7" s="40">
        <f t="shared" si="0"/>
        <v>411</v>
      </c>
      <c r="BL7" s="40">
        <f t="shared" si="0"/>
        <v>375</v>
      </c>
      <c r="BM7" s="40">
        <f t="shared" si="0"/>
        <v>455</v>
      </c>
      <c r="BN7" s="40">
        <f t="shared" si="0"/>
        <v>396</v>
      </c>
      <c r="BO7" s="40">
        <f t="shared" si="0"/>
        <v>316</v>
      </c>
      <c r="BP7" s="40">
        <f t="shared" si="0"/>
        <v>334</v>
      </c>
      <c r="BQ7" s="40">
        <f t="shared" si="0"/>
        <v>237</v>
      </c>
      <c r="BR7" s="40">
        <f t="shared" si="0"/>
        <v>192</v>
      </c>
      <c r="BS7" s="40">
        <f t="shared" si="0"/>
        <v>198</v>
      </c>
      <c r="BT7" s="40">
        <f t="shared" si="0"/>
        <v>195</v>
      </c>
      <c r="BU7" s="40">
        <f t="shared" si="0"/>
        <v>208</v>
      </c>
      <c r="BV7" s="40">
        <f t="shared" si="0"/>
        <v>187</v>
      </c>
      <c r="BW7" s="40">
        <f t="shared" si="0"/>
        <v>151</v>
      </c>
      <c r="BX7" s="40">
        <f t="shared" si="0"/>
        <v>161</v>
      </c>
      <c r="BY7" s="40">
        <f t="shared" si="0"/>
        <v>148</v>
      </c>
      <c r="BZ7" s="40">
        <f t="shared" si="0"/>
        <v>160</v>
      </c>
      <c r="CA7" s="40">
        <f t="shared" si="0"/>
        <v>84</v>
      </c>
      <c r="CB7" s="40">
        <f t="shared" si="0"/>
        <v>107</v>
      </c>
      <c r="CC7" s="40">
        <f t="shared" si="0"/>
        <v>96</v>
      </c>
      <c r="CD7" s="40">
        <f t="shared" si="2"/>
        <v>87</v>
      </c>
    </row>
    <row r="8" spans="1:83" x14ac:dyDescent="0.25">
      <c r="A8" s="48"/>
      <c r="B8" s="26" t="s">
        <v>103</v>
      </c>
      <c r="C8" s="19">
        <v>344</v>
      </c>
      <c r="D8" s="19">
        <v>400</v>
      </c>
      <c r="E8" s="19">
        <v>388</v>
      </c>
      <c r="F8" s="19">
        <v>364</v>
      </c>
      <c r="G8" s="19">
        <v>302</v>
      </c>
      <c r="H8" s="19">
        <v>306</v>
      </c>
      <c r="I8" s="19">
        <v>286</v>
      </c>
      <c r="J8" s="19">
        <v>230</v>
      </c>
      <c r="K8" s="19">
        <v>255</v>
      </c>
      <c r="L8" s="19">
        <v>200</v>
      </c>
      <c r="M8" s="19">
        <v>162</v>
      </c>
      <c r="N8" s="19">
        <v>129</v>
      </c>
      <c r="O8" s="19">
        <v>127</v>
      </c>
      <c r="P8" s="19">
        <v>150</v>
      </c>
      <c r="Q8" s="19">
        <v>141</v>
      </c>
      <c r="R8" s="19">
        <v>113</v>
      </c>
      <c r="S8" s="19">
        <v>117</v>
      </c>
      <c r="T8" s="19">
        <v>114</v>
      </c>
      <c r="U8" s="19">
        <v>104</v>
      </c>
      <c r="V8" s="19">
        <v>118</v>
      </c>
      <c r="W8" s="19">
        <v>112</v>
      </c>
      <c r="X8" s="19">
        <v>76</v>
      </c>
      <c r="Y8" s="19">
        <v>88</v>
      </c>
      <c r="Z8" s="19">
        <v>74</v>
      </c>
      <c r="AA8" s="19">
        <v>80</v>
      </c>
      <c r="AB8" s="19">
        <v>70</v>
      </c>
      <c r="AC8" s="5">
        <v>388</v>
      </c>
      <c r="AD8" s="40"/>
      <c r="AJ8" s="40"/>
      <c r="AK8" s="40"/>
      <c r="AL8" s="40"/>
      <c r="AM8" s="40"/>
      <c r="AN8" s="40"/>
      <c r="AO8" s="40"/>
      <c r="BF8" s="40">
        <f t="shared" si="1"/>
        <v>344</v>
      </c>
      <c r="BG8" s="40">
        <f t="shared" si="0"/>
        <v>400</v>
      </c>
      <c r="BH8" s="40">
        <f t="shared" si="0"/>
        <v>388</v>
      </c>
      <c r="BI8" s="40">
        <f t="shared" si="0"/>
        <v>364</v>
      </c>
      <c r="BJ8" s="40">
        <f t="shared" si="0"/>
        <v>302</v>
      </c>
      <c r="BK8" s="40">
        <f t="shared" si="0"/>
        <v>306</v>
      </c>
      <c r="BL8" s="40">
        <f t="shared" si="0"/>
        <v>286</v>
      </c>
      <c r="BM8" s="40">
        <f t="shared" si="0"/>
        <v>230</v>
      </c>
      <c r="BN8" s="40">
        <f t="shared" si="0"/>
        <v>255</v>
      </c>
      <c r="BO8" s="40">
        <f t="shared" si="0"/>
        <v>200</v>
      </c>
      <c r="BP8" s="40">
        <f t="shared" si="0"/>
        <v>162</v>
      </c>
      <c r="BQ8" s="40">
        <f t="shared" si="0"/>
        <v>129</v>
      </c>
      <c r="BR8" s="40">
        <f t="shared" si="0"/>
        <v>127</v>
      </c>
      <c r="BS8" s="40">
        <f t="shared" si="0"/>
        <v>150</v>
      </c>
      <c r="BT8" s="40">
        <f t="shared" si="0"/>
        <v>141</v>
      </c>
      <c r="BU8" s="40">
        <f t="shared" si="0"/>
        <v>113</v>
      </c>
      <c r="BV8" s="40">
        <f t="shared" si="0"/>
        <v>117</v>
      </c>
      <c r="BW8" s="40">
        <f t="shared" si="0"/>
        <v>114</v>
      </c>
      <c r="BX8" s="40">
        <f t="shared" si="0"/>
        <v>104</v>
      </c>
      <c r="BY8" s="40">
        <f t="shared" si="0"/>
        <v>118</v>
      </c>
      <c r="BZ8" s="40">
        <f t="shared" si="0"/>
        <v>112</v>
      </c>
      <c r="CA8" s="40">
        <f t="shared" si="0"/>
        <v>76</v>
      </c>
      <c r="CB8" s="40">
        <f t="shared" si="0"/>
        <v>88</v>
      </c>
      <c r="CC8" s="40">
        <f t="shared" si="0"/>
        <v>74</v>
      </c>
      <c r="CD8" s="40">
        <f t="shared" si="2"/>
        <v>80</v>
      </c>
    </row>
    <row r="9" spans="1:83" x14ac:dyDescent="0.25">
      <c r="A9" s="48"/>
      <c r="B9" s="26" t="s">
        <v>104</v>
      </c>
      <c r="C9" s="19">
        <v>215</v>
      </c>
      <c r="D9" s="19">
        <v>244</v>
      </c>
      <c r="E9" s="19">
        <v>249</v>
      </c>
      <c r="F9" s="19">
        <v>237</v>
      </c>
      <c r="G9" s="19">
        <v>232</v>
      </c>
      <c r="H9" s="19">
        <v>201</v>
      </c>
      <c r="I9" s="19">
        <v>174</v>
      </c>
      <c r="J9" s="19">
        <v>204</v>
      </c>
      <c r="K9" s="19">
        <v>213</v>
      </c>
      <c r="L9" s="19">
        <v>198</v>
      </c>
      <c r="M9" s="19">
        <v>177</v>
      </c>
      <c r="N9" s="19">
        <v>163</v>
      </c>
      <c r="O9" s="19">
        <v>156</v>
      </c>
      <c r="P9" s="19">
        <v>132</v>
      </c>
      <c r="Q9" s="19">
        <v>128</v>
      </c>
      <c r="R9" s="19">
        <v>138</v>
      </c>
      <c r="S9" s="19">
        <v>140</v>
      </c>
      <c r="T9" s="19">
        <v>124</v>
      </c>
      <c r="U9" s="19">
        <v>123</v>
      </c>
      <c r="V9" s="19">
        <v>121</v>
      </c>
      <c r="W9" s="19">
        <v>98</v>
      </c>
      <c r="X9" s="19">
        <v>65</v>
      </c>
      <c r="Y9" s="19">
        <v>72</v>
      </c>
      <c r="Z9" s="19">
        <v>66</v>
      </c>
      <c r="AA9" s="19">
        <v>68</v>
      </c>
      <c r="AB9" s="19">
        <v>76</v>
      </c>
      <c r="AC9" s="5">
        <v>347</v>
      </c>
      <c r="AD9" s="40"/>
      <c r="AJ9" s="40"/>
      <c r="AK9" s="40"/>
      <c r="AL9" s="40"/>
      <c r="AM9" s="40"/>
      <c r="AN9" s="40"/>
      <c r="AO9" s="40"/>
      <c r="BF9" s="40">
        <f t="shared" si="1"/>
        <v>215</v>
      </c>
      <c r="BG9" s="40">
        <f t="shared" si="0"/>
        <v>244</v>
      </c>
      <c r="BH9" s="40">
        <f t="shared" si="0"/>
        <v>249</v>
      </c>
      <c r="BI9" s="40">
        <f t="shared" si="0"/>
        <v>237</v>
      </c>
      <c r="BJ9" s="40">
        <f t="shared" si="0"/>
        <v>232</v>
      </c>
      <c r="BK9" s="40">
        <f t="shared" si="0"/>
        <v>201</v>
      </c>
      <c r="BL9" s="40">
        <f t="shared" si="0"/>
        <v>174</v>
      </c>
      <c r="BM9" s="40">
        <f t="shared" si="0"/>
        <v>204</v>
      </c>
      <c r="BN9" s="40">
        <f t="shared" si="0"/>
        <v>213</v>
      </c>
      <c r="BO9" s="40">
        <f t="shared" si="0"/>
        <v>198</v>
      </c>
      <c r="BP9" s="40">
        <f t="shared" si="0"/>
        <v>177</v>
      </c>
      <c r="BQ9" s="40">
        <f t="shared" si="0"/>
        <v>163</v>
      </c>
      <c r="BR9" s="40">
        <f t="shared" si="0"/>
        <v>156</v>
      </c>
      <c r="BS9" s="40">
        <f t="shared" si="0"/>
        <v>132</v>
      </c>
      <c r="BT9" s="40">
        <f t="shared" si="0"/>
        <v>128</v>
      </c>
      <c r="BU9" s="40">
        <f t="shared" si="0"/>
        <v>138</v>
      </c>
      <c r="BV9" s="40">
        <f t="shared" si="0"/>
        <v>140</v>
      </c>
      <c r="BW9" s="40">
        <f t="shared" si="0"/>
        <v>124</v>
      </c>
      <c r="BX9" s="40">
        <f t="shared" si="0"/>
        <v>123</v>
      </c>
      <c r="BY9" s="40">
        <f t="shared" si="0"/>
        <v>121</v>
      </c>
      <c r="BZ9" s="40">
        <f t="shared" si="0"/>
        <v>98</v>
      </c>
      <c r="CA9" s="40">
        <f t="shared" si="0"/>
        <v>65</v>
      </c>
      <c r="CB9" s="40">
        <f t="shared" si="0"/>
        <v>72</v>
      </c>
      <c r="CC9" s="40">
        <f t="shared" si="0"/>
        <v>66</v>
      </c>
      <c r="CD9" s="40">
        <f t="shared" si="2"/>
        <v>68</v>
      </c>
    </row>
    <row r="10" spans="1:83" x14ac:dyDescent="0.25">
      <c r="A10" s="48"/>
      <c r="B10" s="26" t="s">
        <v>105</v>
      </c>
      <c r="C10" s="19">
        <v>158</v>
      </c>
      <c r="D10" s="19">
        <v>165</v>
      </c>
      <c r="E10" s="19">
        <v>165</v>
      </c>
      <c r="F10" s="19">
        <v>179</v>
      </c>
      <c r="G10" s="19">
        <v>122</v>
      </c>
      <c r="H10" s="19">
        <v>146</v>
      </c>
      <c r="I10" s="19">
        <v>105</v>
      </c>
      <c r="J10" s="19">
        <v>129</v>
      </c>
      <c r="K10" s="19">
        <v>118</v>
      </c>
      <c r="L10" s="19">
        <v>119</v>
      </c>
      <c r="M10" s="19">
        <v>117</v>
      </c>
      <c r="N10" s="19">
        <v>115</v>
      </c>
      <c r="O10" s="19">
        <v>74</v>
      </c>
      <c r="P10" s="19">
        <v>108</v>
      </c>
      <c r="Q10" s="19">
        <v>109</v>
      </c>
      <c r="R10" s="19">
        <v>88</v>
      </c>
      <c r="S10" s="19">
        <v>122</v>
      </c>
      <c r="T10" s="19">
        <v>121</v>
      </c>
      <c r="U10" s="19">
        <v>116</v>
      </c>
      <c r="V10" s="19">
        <v>121</v>
      </c>
      <c r="W10" s="19">
        <v>129</v>
      </c>
      <c r="X10" s="19">
        <v>84</v>
      </c>
      <c r="Y10" s="19">
        <v>71</v>
      </c>
      <c r="Z10" s="19">
        <v>92</v>
      </c>
      <c r="AA10" s="19">
        <v>75</v>
      </c>
      <c r="AB10" s="19">
        <v>83</v>
      </c>
      <c r="AC10" s="5">
        <v>405</v>
      </c>
      <c r="AD10" s="40"/>
      <c r="AJ10" s="40"/>
      <c r="AK10" s="40"/>
      <c r="AL10" s="40"/>
      <c r="AM10" s="40"/>
      <c r="AN10" s="40"/>
      <c r="AO10" s="40"/>
      <c r="BF10" s="40">
        <f t="shared" si="1"/>
        <v>158</v>
      </c>
      <c r="BG10" s="40">
        <f t="shared" si="0"/>
        <v>165</v>
      </c>
      <c r="BH10" s="40">
        <f t="shared" si="0"/>
        <v>165</v>
      </c>
      <c r="BI10" s="40">
        <f t="shared" si="0"/>
        <v>179</v>
      </c>
      <c r="BJ10" s="40">
        <f t="shared" si="0"/>
        <v>122</v>
      </c>
      <c r="BK10" s="40">
        <f t="shared" si="0"/>
        <v>146</v>
      </c>
      <c r="BL10" s="40">
        <f t="shared" si="0"/>
        <v>105</v>
      </c>
      <c r="BM10" s="40">
        <f t="shared" si="0"/>
        <v>129</v>
      </c>
      <c r="BN10" s="40">
        <f t="shared" si="0"/>
        <v>118</v>
      </c>
      <c r="BO10" s="40">
        <f t="shared" si="0"/>
        <v>119</v>
      </c>
      <c r="BP10" s="40">
        <f t="shared" si="0"/>
        <v>117</v>
      </c>
      <c r="BQ10" s="40">
        <f t="shared" si="0"/>
        <v>115</v>
      </c>
      <c r="BR10" s="40">
        <f t="shared" si="0"/>
        <v>74</v>
      </c>
      <c r="BS10" s="40">
        <f t="shared" si="0"/>
        <v>108</v>
      </c>
      <c r="BT10" s="40">
        <f t="shared" si="0"/>
        <v>109</v>
      </c>
      <c r="BU10" s="40">
        <f t="shared" si="0"/>
        <v>88</v>
      </c>
      <c r="BV10" s="40">
        <f t="shared" si="0"/>
        <v>122</v>
      </c>
      <c r="BW10" s="40">
        <f t="shared" si="0"/>
        <v>121</v>
      </c>
      <c r="BX10" s="40">
        <f t="shared" si="0"/>
        <v>116</v>
      </c>
      <c r="BY10" s="40">
        <f t="shared" si="0"/>
        <v>121</v>
      </c>
      <c r="BZ10" s="40">
        <f t="shared" si="0"/>
        <v>129</v>
      </c>
      <c r="CA10" s="40">
        <f t="shared" si="0"/>
        <v>84</v>
      </c>
      <c r="CB10" s="40">
        <f t="shared" si="0"/>
        <v>71</v>
      </c>
      <c r="CC10" s="40">
        <f t="shared" si="0"/>
        <v>92</v>
      </c>
      <c r="CD10" s="40">
        <f t="shared" si="2"/>
        <v>75</v>
      </c>
    </row>
    <row r="11" spans="1:83" x14ac:dyDescent="0.25">
      <c r="A11" s="48"/>
      <c r="B11" s="26" t="s">
        <v>106</v>
      </c>
      <c r="C11" s="19">
        <v>142</v>
      </c>
      <c r="D11" s="19">
        <v>128</v>
      </c>
      <c r="E11" s="19">
        <v>115</v>
      </c>
      <c r="F11" s="19">
        <v>107</v>
      </c>
      <c r="G11" s="19">
        <v>109</v>
      </c>
      <c r="H11" s="19">
        <v>100</v>
      </c>
      <c r="I11" s="19">
        <v>91</v>
      </c>
      <c r="J11" s="19">
        <v>86</v>
      </c>
      <c r="K11" s="19">
        <v>80</v>
      </c>
      <c r="L11" s="19">
        <v>74</v>
      </c>
      <c r="M11" s="19">
        <v>79</v>
      </c>
      <c r="N11" s="19">
        <v>83</v>
      </c>
      <c r="O11" s="19">
        <v>67</v>
      </c>
      <c r="P11" s="19">
        <v>81</v>
      </c>
      <c r="Q11" s="19">
        <v>86</v>
      </c>
      <c r="R11" s="19">
        <v>77</v>
      </c>
      <c r="S11" s="19">
        <v>77</v>
      </c>
      <c r="T11" s="19">
        <v>72</v>
      </c>
      <c r="U11" s="19">
        <v>74</v>
      </c>
      <c r="V11" s="19">
        <v>77</v>
      </c>
      <c r="W11" s="19">
        <v>72</v>
      </c>
      <c r="X11" s="19">
        <v>58</v>
      </c>
      <c r="Y11" s="19">
        <v>59</v>
      </c>
      <c r="Z11" s="19">
        <v>65</v>
      </c>
      <c r="AA11" s="19">
        <v>59</v>
      </c>
      <c r="AB11" s="19">
        <v>60</v>
      </c>
      <c r="AC11" s="5">
        <v>301</v>
      </c>
      <c r="AD11" s="40"/>
      <c r="AJ11" s="40"/>
      <c r="AK11" s="40"/>
      <c r="AL11" s="40"/>
      <c r="AM11" s="40"/>
      <c r="AN11" s="40"/>
      <c r="AO11" s="40"/>
      <c r="BF11" s="40">
        <f t="shared" si="1"/>
        <v>142</v>
      </c>
      <c r="BG11" s="40">
        <f t="shared" si="0"/>
        <v>128</v>
      </c>
      <c r="BH11" s="40">
        <f t="shared" si="0"/>
        <v>115</v>
      </c>
      <c r="BI11" s="40">
        <f t="shared" si="0"/>
        <v>107</v>
      </c>
      <c r="BJ11" s="40">
        <f t="shared" si="0"/>
        <v>109</v>
      </c>
      <c r="BK11" s="40">
        <f t="shared" si="0"/>
        <v>100</v>
      </c>
      <c r="BL11" s="40">
        <f t="shared" si="0"/>
        <v>91</v>
      </c>
      <c r="BM11" s="40">
        <f t="shared" si="0"/>
        <v>86</v>
      </c>
      <c r="BN11" s="40">
        <f t="shared" si="0"/>
        <v>80</v>
      </c>
      <c r="BO11" s="40">
        <f t="shared" si="0"/>
        <v>74</v>
      </c>
      <c r="BP11" s="40">
        <f t="shared" si="0"/>
        <v>79</v>
      </c>
      <c r="BQ11" s="40">
        <f t="shared" si="0"/>
        <v>83</v>
      </c>
      <c r="BR11" s="40">
        <f t="shared" si="0"/>
        <v>67</v>
      </c>
      <c r="BS11" s="40">
        <f t="shared" si="0"/>
        <v>81</v>
      </c>
      <c r="BT11" s="40">
        <f t="shared" si="0"/>
        <v>86</v>
      </c>
      <c r="BU11" s="40">
        <f t="shared" si="0"/>
        <v>77</v>
      </c>
      <c r="BV11" s="40">
        <f t="shared" si="0"/>
        <v>77</v>
      </c>
      <c r="BW11" s="40">
        <f t="shared" si="0"/>
        <v>72</v>
      </c>
      <c r="BX11" s="40">
        <f t="shared" si="0"/>
        <v>74</v>
      </c>
      <c r="BY11" s="40">
        <f t="shared" si="0"/>
        <v>77</v>
      </c>
      <c r="BZ11" s="40">
        <f t="shared" si="0"/>
        <v>72</v>
      </c>
      <c r="CA11" s="40">
        <f t="shared" si="0"/>
        <v>58</v>
      </c>
      <c r="CB11" s="40">
        <f t="shared" si="0"/>
        <v>59</v>
      </c>
      <c r="CC11" s="40">
        <f t="shared" si="0"/>
        <v>65</v>
      </c>
      <c r="CD11" s="40">
        <f t="shared" si="2"/>
        <v>59</v>
      </c>
    </row>
    <row r="12" spans="1:83" x14ac:dyDescent="0.25">
      <c r="A12" s="48"/>
      <c r="B12" s="26" t="s">
        <v>107</v>
      </c>
      <c r="C12" s="19">
        <v>172</v>
      </c>
      <c r="D12" s="19">
        <v>159</v>
      </c>
      <c r="E12" s="19">
        <v>167</v>
      </c>
      <c r="F12" s="19">
        <v>146</v>
      </c>
      <c r="G12" s="19">
        <v>142</v>
      </c>
      <c r="H12" s="19">
        <v>138</v>
      </c>
      <c r="I12" s="19">
        <v>122</v>
      </c>
      <c r="J12" s="19">
        <v>124</v>
      </c>
      <c r="K12" s="19">
        <v>106</v>
      </c>
      <c r="L12" s="19">
        <v>123</v>
      </c>
      <c r="M12" s="19">
        <v>105</v>
      </c>
      <c r="N12" s="19">
        <v>102</v>
      </c>
      <c r="O12" s="19">
        <v>109</v>
      </c>
      <c r="P12" s="19">
        <v>107</v>
      </c>
      <c r="Q12" s="19">
        <v>107</v>
      </c>
      <c r="R12" s="19">
        <v>116</v>
      </c>
      <c r="S12" s="19">
        <v>119</v>
      </c>
      <c r="T12" s="19">
        <v>120</v>
      </c>
      <c r="U12" s="19">
        <v>133</v>
      </c>
      <c r="V12" s="19">
        <v>115</v>
      </c>
      <c r="W12" s="19">
        <v>133</v>
      </c>
      <c r="X12" s="19">
        <v>74</v>
      </c>
      <c r="Y12" s="19">
        <v>78</v>
      </c>
      <c r="Z12" s="19">
        <v>99</v>
      </c>
      <c r="AA12" s="19">
        <v>88</v>
      </c>
      <c r="AB12" s="19">
        <v>74</v>
      </c>
      <c r="AC12" s="5">
        <v>413</v>
      </c>
      <c r="AD12" s="40"/>
      <c r="AJ12" s="40"/>
      <c r="AK12" s="40"/>
      <c r="AL12" s="40"/>
      <c r="AM12" s="40"/>
      <c r="AN12" s="40"/>
      <c r="AO12" s="40"/>
      <c r="BF12" s="40">
        <f t="shared" si="1"/>
        <v>172</v>
      </c>
      <c r="BG12" s="40">
        <f t="shared" si="0"/>
        <v>159</v>
      </c>
      <c r="BH12" s="40">
        <f t="shared" si="0"/>
        <v>167</v>
      </c>
      <c r="BI12" s="40">
        <f t="shared" si="0"/>
        <v>146</v>
      </c>
      <c r="BJ12" s="40">
        <f t="shared" si="0"/>
        <v>142</v>
      </c>
      <c r="BK12" s="40">
        <f t="shared" si="0"/>
        <v>138</v>
      </c>
      <c r="BL12" s="40">
        <f t="shared" si="0"/>
        <v>122</v>
      </c>
      <c r="BM12" s="40">
        <f t="shared" si="0"/>
        <v>124</v>
      </c>
      <c r="BN12" s="40">
        <f t="shared" si="0"/>
        <v>106</v>
      </c>
      <c r="BO12" s="40">
        <f t="shared" si="0"/>
        <v>123</v>
      </c>
      <c r="BP12" s="40">
        <f t="shared" si="0"/>
        <v>105</v>
      </c>
      <c r="BQ12" s="40">
        <f t="shared" si="0"/>
        <v>102</v>
      </c>
      <c r="BR12" s="40">
        <f t="shared" si="0"/>
        <v>109</v>
      </c>
      <c r="BS12" s="40">
        <f t="shared" si="0"/>
        <v>107</v>
      </c>
      <c r="BT12" s="40">
        <f t="shared" si="0"/>
        <v>107</v>
      </c>
      <c r="BU12" s="40">
        <f t="shared" si="0"/>
        <v>116</v>
      </c>
      <c r="BV12" s="40">
        <f t="shared" si="0"/>
        <v>119</v>
      </c>
      <c r="BW12" s="40">
        <f t="shared" si="0"/>
        <v>120</v>
      </c>
      <c r="BX12" s="40">
        <f t="shared" si="0"/>
        <v>133</v>
      </c>
      <c r="BY12" s="40">
        <f t="shared" si="0"/>
        <v>115</v>
      </c>
      <c r="BZ12" s="40">
        <f t="shared" si="0"/>
        <v>133</v>
      </c>
      <c r="CA12" s="40">
        <f t="shared" si="0"/>
        <v>74</v>
      </c>
      <c r="CB12" s="40">
        <f t="shared" si="0"/>
        <v>78</v>
      </c>
      <c r="CC12" s="40">
        <f t="shared" si="0"/>
        <v>99</v>
      </c>
      <c r="CD12" s="40">
        <f t="shared" si="2"/>
        <v>88</v>
      </c>
    </row>
    <row r="13" spans="1:83" x14ac:dyDescent="0.25">
      <c r="A13" s="48"/>
      <c r="B13" s="26" t="s">
        <v>19</v>
      </c>
      <c r="C13" s="19">
        <v>2429</v>
      </c>
      <c r="D13" s="19">
        <v>2409</v>
      </c>
      <c r="E13" s="19">
        <v>2405</v>
      </c>
      <c r="F13" s="19">
        <v>2290</v>
      </c>
      <c r="G13" s="19">
        <v>1865</v>
      </c>
      <c r="H13" s="19">
        <v>1833</v>
      </c>
      <c r="I13" s="19">
        <v>1695</v>
      </c>
      <c r="J13" s="19">
        <v>1751</v>
      </c>
      <c r="K13" s="19">
        <v>1687</v>
      </c>
      <c r="L13" s="19">
        <v>1440</v>
      </c>
      <c r="M13" s="19">
        <v>1355</v>
      </c>
      <c r="N13" s="19">
        <v>1130</v>
      </c>
      <c r="O13" s="19">
        <v>978</v>
      </c>
      <c r="P13" s="19">
        <v>1030</v>
      </c>
      <c r="Q13" s="19">
        <v>1026</v>
      </c>
      <c r="R13" s="19">
        <v>989</v>
      </c>
      <c r="S13" s="19">
        <v>986</v>
      </c>
      <c r="T13" s="19">
        <v>924</v>
      </c>
      <c r="U13" s="19">
        <v>908</v>
      </c>
      <c r="V13" s="19">
        <v>872</v>
      </c>
      <c r="W13" s="19">
        <v>870</v>
      </c>
      <c r="X13" s="19">
        <v>584</v>
      </c>
      <c r="Y13" s="19">
        <v>624</v>
      </c>
      <c r="Z13" s="19">
        <v>610</v>
      </c>
      <c r="AA13" s="19">
        <v>574</v>
      </c>
      <c r="AB13" s="19">
        <v>568</v>
      </c>
      <c r="AC13" s="5">
        <v>2960</v>
      </c>
      <c r="AD13" s="40"/>
      <c r="AJ13" s="40"/>
      <c r="AK13" s="40"/>
      <c r="AL13" s="40"/>
      <c r="AM13" s="40"/>
      <c r="AN13" s="40"/>
      <c r="AO13" s="40"/>
      <c r="BF13" s="40">
        <f t="shared" si="1"/>
        <v>2429</v>
      </c>
      <c r="BG13" s="40">
        <f t="shared" si="0"/>
        <v>2409</v>
      </c>
      <c r="BH13" s="40">
        <f t="shared" si="0"/>
        <v>2405</v>
      </c>
      <c r="BI13" s="40">
        <f t="shared" si="0"/>
        <v>2290</v>
      </c>
      <c r="BJ13" s="40">
        <f t="shared" si="0"/>
        <v>1865</v>
      </c>
      <c r="BK13" s="40">
        <f t="shared" si="0"/>
        <v>1833</v>
      </c>
      <c r="BL13" s="40">
        <f t="shared" si="0"/>
        <v>1695</v>
      </c>
      <c r="BM13" s="40">
        <f t="shared" si="0"/>
        <v>1751</v>
      </c>
      <c r="BN13" s="40">
        <f t="shared" si="0"/>
        <v>1687</v>
      </c>
      <c r="BO13" s="40">
        <f t="shared" si="0"/>
        <v>1440</v>
      </c>
      <c r="BP13" s="40">
        <f t="shared" si="0"/>
        <v>1355</v>
      </c>
      <c r="BQ13" s="40">
        <f t="shared" si="0"/>
        <v>1130</v>
      </c>
      <c r="BR13" s="40">
        <f t="shared" si="0"/>
        <v>978</v>
      </c>
      <c r="BS13" s="40">
        <f t="shared" si="0"/>
        <v>1030</v>
      </c>
      <c r="BT13" s="40">
        <f t="shared" si="0"/>
        <v>1026</v>
      </c>
      <c r="BU13" s="40">
        <f t="shared" si="0"/>
        <v>989</v>
      </c>
      <c r="BV13" s="40">
        <f t="shared" si="0"/>
        <v>986</v>
      </c>
      <c r="BW13" s="40">
        <f t="shared" si="0"/>
        <v>924</v>
      </c>
      <c r="BX13" s="40">
        <f t="shared" si="0"/>
        <v>908</v>
      </c>
      <c r="BY13" s="40">
        <f t="shared" si="0"/>
        <v>872</v>
      </c>
      <c r="BZ13" s="40">
        <f t="shared" si="0"/>
        <v>870</v>
      </c>
      <c r="CA13" s="40">
        <f t="shared" si="0"/>
        <v>584</v>
      </c>
      <c r="CB13" s="40">
        <f t="shared" si="0"/>
        <v>624</v>
      </c>
      <c r="CC13" s="40">
        <f t="shared" si="0"/>
        <v>610</v>
      </c>
      <c r="CD13" s="40">
        <f t="shared" si="2"/>
        <v>574</v>
      </c>
    </row>
    <row r="14" spans="1:83" x14ac:dyDescent="0.25">
      <c r="A14" s="48"/>
      <c r="B14" s="9" t="s">
        <v>108</v>
      </c>
      <c r="C14" s="27">
        <v>7.0811033347056407E-2</v>
      </c>
      <c r="D14" s="27">
        <v>6.6002490660024907E-2</v>
      </c>
      <c r="E14" s="27">
        <v>6.9438669438669401E-2</v>
      </c>
      <c r="F14" s="27">
        <v>6.3755458515283803E-2</v>
      </c>
      <c r="G14" s="27">
        <v>7.6139410187667594E-2</v>
      </c>
      <c r="H14" s="27">
        <v>7.5286415711947594E-2</v>
      </c>
      <c r="I14" s="27">
        <v>7.1976401179941002E-2</v>
      </c>
      <c r="J14" s="27">
        <v>7.0816676185037106E-2</v>
      </c>
      <c r="K14" s="27">
        <v>6.2833432128037894E-2</v>
      </c>
      <c r="L14" s="27">
        <v>8.5416666666666696E-2</v>
      </c>
      <c r="M14" s="27">
        <v>7.7490774907749096E-2</v>
      </c>
      <c r="N14" s="27">
        <v>9.0265486725663702E-2</v>
      </c>
      <c r="O14" s="27">
        <v>0.111451942740286</v>
      </c>
      <c r="P14" s="27">
        <v>0.103883495145631</v>
      </c>
      <c r="Q14" s="27">
        <v>0.104288499025341</v>
      </c>
      <c r="R14" s="27">
        <v>0.117290192113246</v>
      </c>
      <c r="S14" s="27">
        <v>0.12068965517241401</v>
      </c>
      <c r="T14" s="27">
        <v>0.12987012987013</v>
      </c>
      <c r="U14" s="27">
        <v>0.14647577092510999</v>
      </c>
      <c r="V14" s="27">
        <v>0.131880733944954</v>
      </c>
      <c r="W14" s="27">
        <v>0.15287356321839099</v>
      </c>
      <c r="X14" s="27">
        <v>0.12671232876712299</v>
      </c>
      <c r="Y14" s="27">
        <v>0.125</v>
      </c>
      <c r="Z14" s="27">
        <v>0.16229508196721301</v>
      </c>
      <c r="AA14" s="27">
        <v>0.15331010452961699</v>
      </c>
      <c r="AB14" s="27">
        <v>0.13028169014084501</v>
      </c>
      <c r="AC14" s="28">
        <v>0.13952702702702699</v>
      </c>
      <c r="AD14" s="44"/>
      <c r="AJ14" s="40"/>
      <c r="AK14" s="40"/>
      <c r="AL14" s="40"/>
      <c r="AM14" s="40"/>
      <c r="AN14" s="40"/>
      <c r="AO14" s="40"/>
      <c r="BF14" s="40">
        <f t="shared" si="1"/>
        <v>7.0811033347056407E-2</v>
      </c>
      <c r="BG14" s="40">
        <f t="shared" si="0"/>
        <v>6.6002490660024907E-2</v>
      </c>
      <c r="BH14" s="40">
        <f t="shared" si="0"/>
        <v>6.9438669438669401E-2</v>
      </c>
      <c r="BI14" s="40">
        <f t="shared" si="0"/>
        <v>6.3755458515283803E-2</v>
      </c>
      <c r="BJ14" s="40">
        <f t="shared" si="0"/>
        <v>7.6139410187667594E-2</v>
      </c>
      <c r="BK14" s="40">
        <f t="shared" si="0"/>
        <v>7.5286415711947594E-2</v>
      </c>
      <c r="BL14" s="40">
        <f t="shared" si="0"/>
        <v>7.1976401179941002E-2</v>
      </c>
      <c r="BM14" s="40">
        <f t="shared" si="0"/>
        <v>7.0816676185037106E-2</v>
      </c>
      <c r="BN14" s="40">
        <f t="shared" si="0"/>
        <v>6.2833432128037894E-2</v>
      </c>
      <c r="BO14" s="40">
        <f t="shared" si="0"/>
        <v>8.5416666666666696E-2</v>
      </c>
      <c r="BP14" s="40">
        <f t="shared" si="0"/>
        <v>7.7490774907749096E-2</v>
      </c>
      <c r="BQ14" s="40">
        <f t="shared" si="0"/>
        <v>9.0265486725663702E-2</v>
      </c>
      <c r="BR14" s="40">
        <f t="shared" si="0"/>
        <v>0.111451942740286</v>
      </c>
      <c r="BS14" s="40">
        <f t="shared" si="0"/>
        <v>0.103883495145631</v>
      </c>
      <c r="BT14" s="40">
        <f t="shared" si="0"/>
        <v>0.104288499025341</v>
      </c>
      <c r="BU14" s="40">
        <f t="shared" si="0"/>
        <v>0.117290192113246</v>
      </c>
      <c r="BV14" s="40">
        <f t="shared" si="0"/>
        <v>0.12068965517241401</v>
      </c>
      <c r="BW14" s="40">
        <f t="shared" si="0"/>
        <v>0.12987012987013</v>
      </c>
      <c r="BX14" s="40">
        <f t="shared" si="0"/>
        <v>0.14647577092510999</v>
      </c>
      <c r="BY14" s="40">
        <f t="shared" si="0"/>
        <v>0.131880733944954</v>
      </c>
      <c r="BZ14" s="40">
        <f t="shared" si="0"/>
        <v>0.15287356321839099</v>
      </c>
      <c r="CA14" s="40">
        <f t="shared" si="0"/>
        <v>0.12671232876712299</v>
      </c>
      <c r="CB14" s="40">
        <f t="shared" si="0"/>
        <v>0.125</v>
      </c>
      <c r="CC14" s="40">
        <f t="shared" si="0"/>
        <v>0.16229508196721301</v>
      </c>
      <c r="CD14" s="40">
        <f t="shared" si="2"/>
        <v>0.15331010452961699</v>
      </c>
    </row>
    <row r="15" spans="1:83" x14ac:dyDescent="0.25">
      <c r="A15" s="48" t="s">
        <v>81</v>
      </c>
      <c r="B15" s="26" t="s">
        <v>100</v>
      </c>
      <c r="C15" s="19">
        <v>29</v>
      </c>
      <c r="D15" s="19">
        <v>14</v>
      </c>
      <c r="E15" s="19">
        <v>11</v>
      </c>
      <c r="F15" s="19">
        <v>17</v>
      </c>
      <c r="G15" s="19">
        <v>7</v>
      </c>
      <c r="H15" s="19">
        <v>8</v>
      </c>
      <c r="I15" s="19">
        <v>11</v>
      </c>
      <c r="J15" s="19">
        <v>7</v>
      </c>
      <c r="K15" s="19">
        <v>9</v>
      </c>
      <c r="L15" s="19">
        <v>12</v>
      </c>
      <c r="M15" s="19">
        <v>6</v>
      </c>
      <c r="N15" s="19">
        <v>9</v>
      </c>
      <c r="O15" s="19">
        <v>5</v>
      </c>
      <c r="P15" s="19">
        <v>5</v>
      </c>
      <c r="Q15" s="19">
        <v>1</v>
      </c>
      <c r="R15" s="19">
        <v>2</v>
      </c>
      <c r="S15" s="19">
        <v>1</v>
      </c>
      <c r="T15" s="19">
        <v>3</v>
      </c>
      <c r="U15" s="19">
        <v>3</v>
      </c>
      <c r="V15" s="19">
        <v>2</v>
      </c>
      <c r="W15" s="19">
        <v>0</v>
      </c>
      <c r="X15" s="19">
        <v>3</v>
      </c>
      <c r="Y15" s="19">
        <v>3</v>
      </c>
      <c r="Z15" s="19">
        <v>0</v>
      </c>
      <c r="AA15" s="19">
        <v>5</v>
      </c>
      <c r="AB15" s="19">
        <v>1</v>
      </c>
      <c r="AC15" s="5">
        <v>12</v>
      </c>
      <c r="AD15" s="40"/>
      <c r="AJ15" s="40"/>
      <c r="AK15" s="40"/>
      <c r="AL15" s="40"/>
      <c r="AM15" s="40"/>
      <c r="AN15" s="40"/>
      <c r="AO15" s="40"/>
      <c r="BF15" s="40">
        <f t="shared" si="1"/>
        <v>29</v>
      </c>
      <c r="BG15" s="40">
        <f t="shared" si="0"/>
        <v>14</v>
      </c>
      <c r="BH15" s="40">
        <f t="shared" si="0"/>
        <v>11</v>
      </c>
      <c r="BI15" s="40">
        <f t="shared" si="0"/>
        <v>17</v>
      </c>
      <c r="BJ15" s="40">
        <f t="shared" si="0"/>
        <v>7</v>
      </c>
      <c r="BK15" s="40">
        <f t="shared" si="0"/>
        <v>8</v>
      </c>
      <c r="BL15" s="40">
        <f t="shared" si="0"/>
        <v>11</v>
      </c>
      <c r="BM15" s="40">
        <f t="shared" si="0"/>
        <v>7</v>
      </c>
      <c r="BN15" s="40">
        <f t="shared" si="0"/>
        <v>9</v>
      </c>
      <c r="BO15" s="40">
        <f t="shared" si="0"/>
        <v>12</v>
      </c>
      <c r="BP15" s="40">
        <f t="shared" si="0"/>
        <v>6</v>
      </c>
      <c r="BQ15" s="40">
        <f t="shared" si="0"/>
        <v>9</v>
      </c>
      <c r="BR15" s="40">
        <f t="shared" si="0"/>
        <v>5</v>
      </c>
      <c r="BS15" s="40">
        <f t="shared" si="0"/>
        <v>5</v>
      </c>
      <c r="BT15" s="40">
        <f t="shared" si="0"/>
        <v>1</v>
      </c>
      <c r="BU15" s="40">
        <f t="shared" si="0"/>
        <v>2</v>
      </c>
      <c r="BV15" s="40">
        <f t="shared" si="0"/>
        <v>1</v>
      </c>
      <c r="BW15" s="40">
        <f t="shared" si="0"/>
        <v>3</v>
      </c>
      <c r="BX15" s="40">
        <f t="shared" si="0"/>
        <v>3</v>
      </c>
      <c r="BY15" s="40">
        <f t="shared" si="0"/>
        <v>2</v>
      </c>
      <c r="BZ15" s="40">
        <f t="shared" si="0"/>
        <v>0</v>
      </c>
      <c r="CA15" s="40">
        <f t="shared" si="0"/>
        <v>3</v>
      </c>
      <c r="CB15" s="40">
        <f t="shared" si="0"/>
        <v>3</v>
      </c>
      <c r="CC15" s="40">
        <f t="shared" si="0"/>
        <v>0</v>
      </c>
      <c r="CD15" s="40">
        <f t="shared" si="2"/>
        <v>5</v>
      </c>
    </row>
    <row r="16" spans="1:83" x14ac:dyDescent="0.25">
      <c r="A16" s="48"/>
      <c r="B16" s="26" t="s">
        <v>101</v>
      </c>
      <c r="C16" s="19">
        <v>44</v>
      </c>
      <c r="D16" s="19">
        <v>49</v>
      </c>
      <c r="E16" s="19">
        <v>64</v>
      </c>
      <c r="F16" s="19">
        <v>48</v>
      </c>
      <c r="G16" s="19">
        <v>46</v>
      </c>
      <c r="H16" s="19">
        <v>37</v>
      </c>
      <c r="I16" s="19">
        <v>39</v>
      </c>
      <c r="J16" s="19">
        <v>78</v>
      </c>
      <c r="K16" s="19">
        <v>30</v>
      </c>
      <c r="L16" s="19">
        <v>20</v>
      </c>
      <c r="M16" s="19">
        <v>23</v>
      </c>
      <c r="N16" s="19">
        <v>13</v>
      </c>
      <c r="O16" s="19">
        <v>12</v>
      </c>
      <c r="P16" s="19">
        <v>17</v>
      </c>
      <c r="Q16" s="19">
        <v>8</v>
      </c>
      <c r="R16" s="19">
        <v>7</v>
      </c>
      <c r="S16" s="19">
        <v>11</v>
      </c>
      <c r="T16" s="19">
        <v>9</v>
      </c>
      <c r="U16" s="19">
        <v>6</v>
      </c>
      <c r="V16" s="19">
        <v>15</v>
      </c>
      <c r="W16" s="19">
        <v>12</v>
      </c>
      <c r="X16" s="19">
        <v>9</v>
      </c>
      <c r="Y16" s="19">
        <v>12</v>
      </c>
      <c r="Z16" s="19">
        <v>7</v>
      </c>
      <c r="AA16" s="19">
        <v>7</v>
      </c>
      <c r="AB16" s="19">
        <v>12</v>
      </c>
      <c r="AC16" s="5">
        <v>47</v>
      </c>
      <c r="AD16" s="40"/>
      <c r="AJ16" s="40"/>
      <c r="AK16" s="40"/>
      <c r="AL16" s="40"/>
      <c r="AM16" s="40"/>
      <c r="AN16" s="40"/>
      <c r="AO16" s="40"/>
      <c r="BF16" s="40">
        <f t="shared" si="1"/>
        <v>44</v>
      </c>
      <c r="BG16" s="40">
        <f t="shared" si="0"/>
        <v>49</v>
      </c>
      <c r="BH16" s="40">
        <f t="shared" si="0"/>
        <v>64</v>
      </c>
      <c r="BI16" s="40">
        <f t="shared" ref="BI16:BI34" si="3">F16-AH16</f>
        <v>48</v>
      </c>
      <c r="BJ16" s="40">
        <f t="shared" ref="BJ16:BJ34" si="4">G16-AI16</f>
        <v>46</v>
      </c>
      <c r="BK16" s="40">
        <f t="shared" ref="BK16:BK34" si="5">H16-AJ16</f>
        <v>37</v>
      </c>
      <c r="BL16" s="40">
        <f t="shared" ref="BL16:BL34" si="6">I16-AK16</f>
        <v>39</v>
      </c>
      <c r="BM16" s="40">
        <f t="shared" ref="BM16:BM34" si="7">J16-AL16</f>
        <v>78</v>
      </c>
      <c r="BN16" s="40">
        <f t="shared" ref="BN16:BN34" si="8">K16-AM16</f>
        <v>30</v>
      </c>
      <c r="BO16" s="40">
        <f t="shared" ref="BO16:BO34" si="9">L16-AN16</f>
        <v>20</v>
      </c>
      <c r="BP16" s="40">
        <f t="shared" ref="BP16:BP34" si="10">M16-AO16</f>
        <v>23</v>
      </c>
      <c r="BQ16" s="40">
        <f t="shared" ref="BQ16:BQ34" si="11">N16-AP16</f>
        <v>13</v>
      </c>
      <c r="BR16" s="40">
        <f t="shared" ref="BR16:BR34" si="12">O16-AQ16</f>
        <v>12</v>
      </c>
      <c r="BS16" s="40">
        <f t="shared" ref="BS16:BS34" si="13">P16-AR16</f>
        <v>17</v>
      </c>
      <c r="BT16" s="40">
        <f t="shared" ref="BT16:BT34" si="14">Q16-AS16</f>
        <v>8</v>
      </c>
      <c r="BU16" s="40">
        <f t="shared" ref="BU16:BU34" si="15">R16-AT16</f>
        <v>7</v>
      </c>
      <c r="BV16" s="40">
        <f t="shared" ref="BV16:BV34" si="16">S16-AU16</f>
        <v>11</v>
      </c>
      <c r="BW16" s="40">
        <f t="shared" ref="BW16:BW34" si="17">T16-AV16</f>
        <v>9</v>
      </c>
      <c r="BX16" s="40">
        <f t="shared" ref="BX16:BX34" si="18">U16-AW16</f>
        <v>6</v>
      </c>
      <c r="BY16" s="40">
        <f t="shared" ref="BY16:BY34" si="19">V16-AX16</f>
        <v>15</v>
      </c>
      <c r="BZ16" s="40">
        <f t="shared" ref="BZ16:BZ34" si="20">W16-AY16</f>
        <v>12</v>
      </c>
      <c r="CA16" s="40">
        <f t="shared" ref="CA16:CA34" si="21">X16-AZ16</f>
        <v>9</v>
      </c>
      <c r="CB16" s="40">
        <f t="shared" ref="CB16:CB34" si="22">Y16-BA16</f>
        <v>12</v>
      </c>
      <c r="CC16" s="40">
        <f t="shared" ref="CC16:CC34" si="23">Z16-BB16</f>
        <v>7</v>
      </c>
      <c r="CD16" s="40">
        <f t="shared" si="2"/>
        <v>7</v>
      </c>
    </row>
    <row r="17" spans="1:82" x14ac:dyDescent="0.25">
      <c r="A17" s="48"/>
      <c r="B17" s="26" t="s">
        <v>102</v>
      </c>
      <c r="C17" s="19">
        <v>44</v>
      </c>
      <c r="D17" s="19">
        <v>47</v>
      </c>
      <c r="E17" s="19">
        <v>51</v>
      </c>
      <c r="F17" s="19">
        <v>53</v>
      </c>
      <c r="G17" s="19">
        <v>39</v>
      </c>
      <c r="H17" s="19">
        <v>51</v>
      </c>
      <c r="I17" s="19">
        <v>36</v>
      </c>
      <c r="J17" s="19">
        <v>38</v>
      </c>
      <c r="K17" s="19">
        <v>37</v>
      </c>
      <c r="L17" s="19">
        <v>28</v>
      </c>
      <c r="M17" s="19">
        <v>18</v>
      </c>
      <c r="N17" s="19">
        <v>21</v>
      </c>
      <c r="O17" s="19">
        <v>9</v>
      </c>
      <c r="P17" s="19">
        <v>16</v>
      </c>
      <c r="Q17" s="19">
        <v>10</v>
      </c>
      <c r="R17" s="19">
        <v>12</v>
      </c>
      <c r="S17" s="19">
        <v>14</v>
      </c>
      <c r="T17" s="19">
        <v>6</v>
      </c>
      <c r="U17" s="19">
        <v>13</v>
      </c>
      <c r="V17" s="19">
        <v>14</v>
      </c>
      <c r="W17" s="19">
        <v>20</v>
      </c>
      <c r="X17" s="19">
        <v>10</v>
      </c>
      <c r="Y17" s="19">
        <v>9</v>
      </c>
      <c r="Z17" s="19">
        <v>8</v>
      </c>
      <c r="AA17" s="19">
        <v>6</v>
      </c>
      <c r="AB17" s="19">
        <v>6</v>
      </c>
      <c r="AC17" s="5">
        <v>39</v>
      </c>
      <c r="AD17" s="40"/>
      <c r="AJ17" s="40"/>
      <c r="AK17" s="40"/>
      <c r="AL17" s="40"/>
      <c r="AM17" s="40"/>
      <c r="AN17" s="40"/>
      <c r="AO17" s="40"/>
      <c r="BF17" s="40">
        <f t="shared" si="1"/>
        <v>44</v>
      </c>
      <c r="BG17" s="40">
        <f t="shared" ref="BG17:BG34" si="24">D17-AF17</f>
        <v>47</v>
      </c>
      <c r="BH17" s="40">
        <f t="shared" ref="BH17:BH34" si="25">E17-AG17</f>
        <v>51</v>
      </c>
      <c r="BI17" s="40">
        <f t="shared" si="3"/>
        <v>53</v>
      </c>
      <c r="BJ17" s="40">
        <f t="shared" si="4"/>
        <v>39</v>
      </c>
      <c r="BK17" s="40">
        <f t="shared" si="5"/>
        <v>51</v>
      </c>
      <c r="BL17" s="40">
        <f t="shared" si="6"/>
        <v>36</v>
      </c>
      <c r="BM17" s="40">
        <f t="shared" si="7"/>
        <v>38</v>
      </c>
      <c r="BN17" s="40">
        <f t="shared" si="8"/>
        <v>37</v>
      </c>
      <c r="BO17" s="40">
        <f t="shared" si="9"/>
        <v>28</v>
      </c>
      <c r="BP17" s="40">
        <f t="shared" si="10"/>
        <v>18</v>
      </c>
      <c r="BQ17" s="40">
        <f t="shared" si="11"/>
        <v>21</v>
      </c>
      <c r="BR17" s="40">
        <f t="shared" si="12"/>
        <v>9</v>
      </c>
      <c r="BS17" s="40">
        <f t="shared" si="13"/>
        <v>16</v>
      </c>
      <c r="BT17" s="40">
        <f t="shared" si="14"/>
        <v>10</v>
      </c>
      <c r="BU17" s="40">
        <f t="shared" si="15"/>
        <v>12</v>
      </c>
      <c r="BV17" s="40">
        <f t="shared" si="16"/>
        <v>14</v>
      </c>
      <c r="BW17" s="40">
        <f t="shared" si="17"/>
        <v>6</v>
      </c>
      <c r="BX17" s="40">
        <f t="shared" si="18"/>
        <v>13</v>
      </c>
      <c r="BY17" s="40">
        <f t="shared" si="19"/>
        <v>14</v>
      </c>
      <c r="BZ17" s="40">
        <f t="shared" si="20"/>
        <v>20</v>
      </c>
      <c r="CA17" s="40">
        <f t="shared" si="21"/>
        <v>10</v>
      </c>
      <c r="CB17" s="40">
        <f t="shared" si="22"/>
        <v>9</v>
      </c>
      <c r="CC17" s="40">
        <f t="shared" si="23"/>
        <v>8</v>
      </c>
      <c r="CD17" s="40">
        <f t="shared" si="2"/>
        <v>6</v>
      </c>
    </row>
    <row r="18" spans="1:82" x14ac:dyDescent="0.25">
      <c r="A18" s="48"/>
      <c r="B18" s="26" t="s">
        <v>103</v>
      </c>
      <c r="C18" s="19">
        <v>24</v>
      </c>
      <c r="D18" s="19">
        <v>31</v>
      </c>
      <c r="E18" s="19">
        <v>36</v>
      </c>
      <c r="F18" s="19">
        <v>39</v>
      </c>
      <c r="G18" s="19">
        <v>23</v>
      </c>
      <c r="H18" s="19">
        <v>31</v>
      </c>
      <c r="I18" s="19">
        <v>25</v>
      </c>
      <c r="J18" s="19">
        <v>20</v>
      </c>
      <c r="K18" s="19">
        <v>23</v>
      </c>
      <c r="L18" s="19">
        <v>12</v>
      </c>
      <c r="M18" s="19">
        <v>17</v>
      </c>
      <c r="N18" s="19">
        <v>9</v>
      </c>
      <c r="O18" s="19">
        <v>10</v>
      </c>
      <c r="P18" s="19">
        <v>11</v>
      </c>
      <c r="Q18" s="19">
        <v>7</v>
      </c>
      <c r="R18" s="19">
        <v>4</v>
      </c>
      <c r="S18" s="19">
        <v>4</v>
      </c>
      <c r="T18" s="19">
        <v>5</v>
      </c>
      <c r="U18" s="19">
        <v>8</v>
      </c>
      <c r="V18" s="19">
        <v>5</v>
      </c>
      <c r="W18" s="19">
        <v>10</v>
      </c>
      <c r="X18" s="19">
        <v>3</v>
      </c>
      <c r="Y18" s="19">
        <v>9</v>
      </c>
      <c r="Z18" s="19">
        <v>4</v>
      </c>
      <c r="AA18" s="19">
        <v>8</v>
      </c>
      <c r="AB18" s="19">
        <v>7</v>
      </c>
      <c r="AC18" s="5">
        <v>31</v>
      </c>
      <c r="AD18" s="40"/>
      <c r="AJ18" s="40"/>
      <c r="AK18" s="40"/>
      <c r="AL18" s="40"/>
      <c r="AM18" s="40"/>
      <c r="AN18" s="40"/>
      <c r="AO18" s="40"/>
      <c r="BF18" s="40">
        <f t="shared" si="1"/>
        <v>24</v>
      </c>
      <c r="BG18" s="40">
        <f t="shared" si="24"/>
        <v>31</v>
      </c>
      <c r="BH18" s="40">
        <f t="shared" si="25"/>
        <v>36</v>
      </c>
      <c r="BI18" s="40">
        <f t="shared" si="3"/>
        <v>39</v>
      </c>
      <c r="BJ18" s="40">
        <f t="shared" si="4"/>
        <v>23</v>
      </c>
      <c r="BK18" s="40">
        <f t="shared" si="5"/>
        <v>31</v>
      </c>
      <c r="BL18" s="40">
        <f t="shared" si="6"/>
        <v>25</v>
      </c>
      <c r="BM18" s="40">
        <f t="shared" si="7"/>
        <v>20</v>
      </c>
      <c r="BN18" s="40">
        <f t="shared" si="8"/>
        <v>23</v>
      </c>
      <c r="BO18" s="40">
        <f t="shared" si="9"/>
        <v>12</v>
      </c>
      <c r="BP18" s="40">
        <f t="shared" si="10"/>
        <v>17</v>
      </c>
      <c r="BQ18" s="40">
        <f t="shared" si="11"/>
        <v>9</v>
      </c>
      <c r="BR18" s="40">
        <f t="shared" si="12"/>
        <v>10</v>
      </c>
      <c r="BS18" s="40">
        <f t="shared" si="13"/>
        <v>11</v>
      </c>
      <c r="BT18" s="40">
        <f t="shared" si="14"/>
        <v>7</v>
      </c>
      <c r="BU18" s="40">
        <f t="shared" si="15"/>
        <v>4</v>
      </c>
      <c r="BV18" s="40">
        <f t="shared" si="16"/>
        <v>4</v>
      </c>
      <c r="BW18" s="40">
        <f t="shared" si="17"/>
        <v>5</v>
      </c>
      <c r="BX18" s="40">
        <f t="shared" si="18"/>
        <v>8</v>
      </c>
      <c r="BY18" s="40">
        <f t="shared" si="19"/>
        <v>5</v>
      </c>
      <c r="BZ18" s="40">
        <f t="shared" si="20"/>
        <v>10</v>
      </c>
      <c r="CA18" s="40">
        <f t="shared" si="21"/>
        <v>3</v>
      </c>
      <c r="CB18" s="40">
        <f t="shared" si="22"/>
        <v>9</v>
      </c>
      <c r="CC18" s="40">
        <f t="shared" si="23"/>
        <v>4</v>
      </c>
      <c r="CD18" s="40">
        <f t="shared" si="2"/>
        <v>8</v>
      </c>
    </row>
    <row r="19" spans="1:82" x14ac:dyDescent="0.25">
      <c r="A19" s="48"/>
      <c r="B19" s="26" t="s">
        <v>104</v>
      </c>
      <c r="C19" s="19">
        <v>21</v>
      </c>
      <c r="D19" s="19">
        <v>14</v>
      </c>
      <c r="E19" s="19">
        <v>18</v>
      </c>
      <c r="F19" s="19">
        <v>19</v>
      </c>
      <c r="G19" s="19">
        <v>10</v>
      </c>
      <c r="H19" s="19">
        <v>19</v>
      </c>
      <c r="I19" s="19">
        <v>21</v>
      </c>
      <c r="J19" s="19">
        <v>19</v>
      </c>
      <c r="K19" s="19">
        <v>19</v>
      </c>
      <c r="L19" s="19">
        <v>16</v>
      </c>
      <c r="M19" s="19">
        <v>9</v>
      </c>
      <c r="N19" s="19">
        <v>11</v>
      </c>
      <c r="O19" s="19">
        <v>13</v>
      </c>
      <c r="P19" s="19">
        <v>10</v>
      </c>
      <c r="Q19" s="19">
        <v>7</v>
      </c>
      <c r="R19" s="19">
        <v>14</v>
      </c>
      <c r="S19" s="19">
        <v>8</v>
      </c>
      <c r="T19" s="19">
        <v>9</v>
      </c>
      <c r="U19" s="19">
        <v>10</v>
      </c>
      <c r="V19" s="19">
        <v>7</v>
      </c>
      <c r="W19" s="19">
        <v>9</v>
      </c>
      <c r="X19" s="19">
        <v>8</v>
      </c>
      <c r="Y19" s="19">
        <v>5</v>
      </c>
      <c r="Z19" s="19">
        <v>10</v>
      </c>
      <c r="AA19" s="19">
        <v>6</v>
      </c>
      <c r="AB19" s="19">
        <v>7</v>
      </c>
      <c r="AC19" s="5">
        <v>36</v>
      </c>
      <c r="AD19" s="40"/>
      <c r="AJ19" s="40"/>
      <c r="AK19" s="40"/>
      <c r="AL19" s="40"/>
      <c r="AM19" s="40"/>
      <c r="AN19" s="40"/>
      <c r="AO19" s="40"/>
      <c r="BF19" s="40">
        <f t="shared" si="1"/>
        <v>21</v>
      </c>
      <c r="BG19" s="40">
        <f t="shared" si="24"/>
        <v>14</v>
      </c>
      <c r="BH19" s="40">
        <f t="shared" si="25"/>
        <v>18</v>
      </c>
      <c r="BI19" s="40">
        <f t="shared" si="3"/>
        <v>19</v>
      </c>
      <c r="BJ19" s="40">
        <f t="shared" si="4"/>
        <v>10</v>
      </c>
      <c r="BK19" s="40">
        <f t="shared" si="5"/>
        <v>19</v>
      </c>
      <c r="BL19" s="40">
        <f t="shared" si="6"/>
        <v>21</v>
      </c>
      <c r="BM19" s="40">
        <f t="shared" si="7"/>
        <v>19</v>
      </c>
      <c r="BN19" s="40">
        <f t="shared" si="8"/>
        <v>19</v>
      </c>
      <c r="BO19" s="40">
        <f t="shared" si="9"/>
        <v>16</v>
      </c>
      <c r="BP19" s="40">
        <f t="shared" si="10"/>
        <v>9</v>
      </c>
      <c r="BQ19" s="40">
        <f t="shared" si="11"/>
        <v>11</v>
      </c>
      <c r="BR19" s="40">
        <f t="shared" si="12"/>
        <v>13</v>
      </c>
      <c r="BS19" s="40">
        <f t="shared" si="13"/>
        <v>10</v>
      </c>
      <c r="BT19" s="40">
        <f t="shared" si="14"/>
        <v>7</v>
      </c>
      <c r="BU19" s="40">
        <f t="shared" si="15"/>
        <v>14</v>
      </c>
      <c r="BV19" s="40">
        <f t="shared" si="16"/>
        <v>8</v>
      </c>
      <c r="BW19" s="40">
        <f t="shared" si="17"/>
        <v>9</v>
      </c>
      <c r="BX19" s="40">
        <f t="shared" si="18"/>
        <v>10</v>
      </c>
      <c r="BY19" s="40">
        <f t="shared" si="19"/>
        <v>7</v>
      </c>
      <c r="BZ19" s="40">
        <f t="shared" si="20"/>
        <v>9</v>
      </c>
      <c r="CA19" s="40">
        <f t="shared" si="21"/>
        <v>8</v>
      </c>
      <c r="CB19" s="40">
        <f t="shared" si="22"/>
        <v>5</v>
      </c>
      <c r="CC19" s="40">
        <f t="shared" si="23"/>
        <v>10</v>
      </c>
      <c r="CD19" s="40">
        <f t="shared" si="2"/>
        <v>6</v>
      </c>
    </row>
    <row r="20" spans="1:82" x14ac:dyDescent="0.25">
      <c r="A20" s="48"/>
      <c r="B20" s="26" t="s">
        <v>105</v>
      </c>
      <c r="C20" s="19">
        <v>11</v>
      </c>
      <c r="D20" s="19">
        <v>12</v>
      </c>
      <c r="E20" s="19">
        <v>13</v>
      </c>
      <c r="F20" s="19">
        <v>22</v>
      </c>
      <c r="G20" s="19">
        <v>14</v>
      </c>
      <c r="H20" s="19">
        <v>12</v>
      </c>
      <c r="I20" s="19">
        <v>10</v>
      </c>
      <c r="J20" s="19">
        <v>19</v>
      </c>
      <c r="K20" s="19">
        <v>10</v>
      </c>
      <c r="L20" s="19">
        <v>8</v>
      </c>
      <c r="M20" s="19">
        <v>2</v>
      </c>
      <c r="N20" s="19">
        <v>10</v>
      </c>
      <c r="O20" s="19">
        <v>7</v>
      </c>
      <c r="P20" s="19">
        <v>10</v>
      </c>
      <c r="Q20" s="19">
        <v>12</v>
      </c>
      <c r="R20" s="19">
        <v>6</v>
      </c>
      <c r="S20" s="19">
        <v>13</v>
      </c>
      <c r="T20" s="19">
        <v>12</v>
      </c>
      <c r="U20" s="19">
        <v>14</v>
      </c>
      <c r="V20" s="19">
        <v>12</v>
      </c>
      <c r="W20" s="19">
        <v>13</v>
      </c>
      <c r="X20" s="19">
        <v>7</v>
      </c>
      <c r="Y20" s="19">
        <v>10</v>
      </c>
      <c r="Z20" s="19">
        <v>8</v>
      </c>
      <c r="AA20" s="19">
        <v>9</v>
      </c>
      <c r="AB20" s="19">
        <v>5</v>
      </c>
      <c r="AC20" s="5">
        <v>39</v>
      </c>
      <c r="AD20" s="40"/>
      <c r="AJ20" s="40"/>
      <c r="AK20" s="40"/>
      <c r="AL20" s="40"/>
      <c r="AM20" s="40"/>
      <c r="AN20" s="40"/>
      <c r="AO20" s="40"/>
      <c r="BF20" s="40">
        <f t="shared" si="1"/>
        <v>11</v>
      </c>
      <c r="BG20" s="40">
        <f t="shared" si="24"/>
        <v>12</v>
      </c>
      <c r="BH20" s="40">
        <f t="shared" si="25"/>
        <v>13</v>
      </c>
      <c r="BI20" s="40">
        <f t="shared" si="3"/>
        <v>22</v>
      </c>
      <c r="BJ20" s="40">
        <f t="shared" si="4"/>
        <v>14</v>
      </c>
      <c r="BK20" s="40">
        <f t="shared" si="5"/>
        <v>12</v>
      </c>
      <c r="BL20" s="40">
        <f t="shared" si="6"/>
        <v>10</v>
      </c>
      <c r="BM20" s="40">
        <f t="shared" si="7"/>
        <v>19</v>
      </c>
      <c r="BN20" s="40">
        <f t="shared" si="8"/>
        <v>10</v>
      </c>
      <c r="BO20" s="40">
        <f t="shared" si="9"/>
        <v>8</v>
      </c>
      <c r="BP20" s="40">
        <f t="shared" si="10"/>
        <v>2</v>
      </c>
      <c r="BQ20" s="40">
        <f t="shared" si="11"/>
        <v>10</v>
      </c>
      <c r="BR20" s="40">
        <f t="shared" si="12"/>
        <v>7</v>
      </c>
      <c r="BS20" s="40">
        <f t="shared" si="13"/>
        <v>10</v>
      </c>
      <c r="BT20" s="40">
        <f t="shared" si="14"/>
        <v>12</v>
      </c>
      <c r="BU20" s="40">
        <f t="shared" si="15"/>
        <v>6</v>
      </c>
      <c r="BV20" s="40">
        <f t="shared" si="16"/>
        <v>13</v>
      </c>
      <c r="BW20" s="40">
        <f t="shared" si="17"/>
        <v>12</v>
      </c>
      <c r="BX20" s="40">
        <f t="shared" si="18"/>
        <v>14</v>
      </c>
      <c r="BY20" s="40">
        <f t="shared" si="19"/>
        <v>12</v>
      </c>
      <c r="BZ20" s="40">
        <f t="shared" si="20"/>
        <v>13</v>
      </c>
      <c r="CA20" s="40">
        <f t="shared" si="21"/>
        <v>7</v>
      </c>
      <c r="CB20" s="40">
        <f t="shared" si="22"/>
        <v>10</v>
      </c>
      <c r="CC20" s="40">
        <f t="shared" si="23"/>
        <v>8</v>
      </c>
      <c r="CD20" s="40">
        <f t="shared" si="2"/>
        <v>9</v>
      </c>
    </row>
    <row r="21" spans="1:82" x14ac:dyDescent="0.25">
      <c r="A21" s="48"/>
      <c r="B21" s="26" t="s">
        <v>106</v>
      </c>
      <c r="C21" s="19">
        <v>6</v>
      </c>
      <c r="D21" s="19">
        <v>13</v>
      </c>
      <c r="E21" s="19">
        <v>11</v>
      </c>
      <c r="F21" s="19">
        <v>8</v>
      </c>
      <c r="G21" s="19">
        <v>20</v>
      </c>
      <c r="H21" s="19">
        <v>17</v>
      </c>
      <c r="I21" s="19">
        <v>11</v>
      </c>
      <c r="J21" s="19">
        <v>12</v>
      </c>
      <c r="K21" s="19">
        <v>5</v>
      </c>
      <c r="L21" s="19">
        <v>9</v>
      </c>
      <c r="M21" s="19">
        <v>5</v>
      </c>
      <c r="N21" s="19">
        <v>6</v>
      </c>
      <c r="O21" s="19">
        <v>6</v>
      </c>
      <c r="P21" s="19">
        <v>13</v>
      </c>
      <c r="Q21" s="19">
        <v>5</v>
      </c>
      <c r="R21" s="19">
        <v>10</v>
      </c>
      <c r="S21" s="19">
        <v>5</v>
      </c>
      <c r="T21" s="19">
        <v>7</v>
      </c>
      <c r="U21" s="19">
        <v>5</v>
      </c>
      <c r="V21" s="19">
        <v>7</v>
      </c>
      <c r="W21" s="19">
        <v>8</v>
      </c>
      <c r="X21" s="19">
        <v>12</v>
      </c>
      <c r="Y21" s="19">
        <v>8</v>
      </c>
      <c r="Z21" s="19">
        <v>7</v>
      </c>
      <c r="AA21" s="19">
        <v>5</v>
      </c>
      <c r="AB21" s="19">
        <v>4</v>
      </c>
      <c r="AC21" s="5">
        <v>36</v>
      </c>
      <c r="AD21" s="40"/>
      <c r="AJ21" s="40"/>
      <c r="AK21" s="40"/>
      <c r="AL21" s="40"/>
      <c r="AM21" s="40"/>
      <c r="AN21" s="40"/>
      <c r="AO21" s="40"/>
      <c r="BF21" s="40">
        <f t="shared" si="1"/>
        <v>6</v>
      </c>
      <c r="BG21" s="40">
        <f t="shared" si="24"/>
        <v>13</v>
      </c>
      <c r="BH21" s="40">
        <f t="shared" si="25"/>
        <v>11</v>
      </c>
      <c r="BI21" s="40">
        <f t="shared" si="3"/>
        <v>8</v>
      </c>
      <c r="BJ21" s="40">
        <f t="shared" si="4"/>
        <v>20</v>
      </c>
      <c r="BK21" s="40">
        <f t="shared" si="5"/>
        <v>17</v>
      </c>
      <c r="BL21" s="40">
        <f t="shared" si="6"/>
        <v>11</v>
      </c>
      <c r="BM21" s="40">
        <f t="shared" si="7"/>
        <v>12</v>
      </c>
      <c r="BN21" s="40">
        <f t="shared" si="8"/>
        <v>5</v>
      </c>
      <c r="BO21" s="40">
        <f t="shared" si="9"/>
        <v>9</v>
      </c>
      <c r="BP21" s="40">
        <f t="shared" si="10"/>
        <v>5</v>
      </c>
      <c r="BQ21" s="40">
        <f t="shared" si="11"/>
        <v>6</v>
      </c>
      <c r="BR21" s="40">
        <f t="shared" si="12"/>
        <v>6</v>
      </c>
      <c r="BS21" s="40">
        <f t="shared" si="13"/>
        <v>13</v>
      </c>
      <c r="BT21" s="40">
        <f t="shared" si="14"/>
        <v>5</v>
      </c>
      <c r="BU21" s="40">
        <f t="shared" si="15"/>
        <v>10</v>
      </c>
      <c r="BV21" s="40">
        <f t="shared" si="16"/>
        <v>5</v>
      </c>
      <c r="BW21" s="40">
        <f t="shared" si="17"/>
        <v>7</v>
      </c>
      <c r="BX21" s="40">
        <f t="shared" si="18"/>
        <v>5</v>
      </c>
      <c r="BY21" s="40">
        <f t="shared" si="19"/>
        <v>7</v>
      </c>
      <c r="BZ21" s="40">
        <f t="shared" si="20"/>
        <v>8</v>
      </c>
      <c r="CA21" s="40">
        <f t="shared" si="21"/>
        <v>12</v>
      </c>
      <c r="CB21" s="40">
        <f t="shared" si="22"/>
        <v>8</v>
      </c>
      <c r="CC21" s="40">
        <f t="shared" si="23"/>
        <v>7</v>
      </c>
      <c r="CD21" s="40">
        <f t="shared" si="2"/>
        <v>5</v>
      </c>
    </row>
    <row r="22" spans="1:82" x14ac:dyDescent="0.25">
      <c r="A22" s="48"/>
      <c r="B22" s="26" t="s">
        <v>107</v>
      </c>
      <c r="C22" s="19">
        <v>25</v>
      </c>
      <c r="D22" s="19">
        <v>30</v>
      </c>
      <c r="E22" s="19">
        <v>30</v>
      </c>
      <c r="F22" s="19">
        <v>29</v>
      </c>
      <c r="G22" s="19">
        <v>26</v>
      </c>
      <c r="H22" s="19">
        <v>20</v>
      </c>
      <c r="I22" s="19">
        <v>25</v>
      </c>
      <c r="J22" s="19">
        <v>24</v>
      </c>
      <c r="K22" s="19">
        <v>19</v>
      </c>
      <c r="L22" s="19">
        <v>25</v>
      </c>
      <c r="M22" s="19">
        <v>16</v>
      </c>
      <c r="N22" s="19">
        <v>18</v>
      </c>
      <c r="O22" s="19">
        <v>16</v>
      </c>
      <c r="P22" s="19">
        <v>16</v>
      </c>
      <c r="Q22" s="19">
        <v>12</v>
      </c>
      <c r="R22" s="19">
        <v>19</v>
      </c>
      <c r="S22" s="19">
        <v>24</v>
      </c>
      <c r="T22" s="19">
        <v>17</v>
      </c>
      <c r="U22" s="19">
        <v>32</v>
      </c>
      <c r="V22" s="19">
        <v>24</v>
      </c>
      <c r="W22" s="19">
        <v>23</v>
      </c>
      <c r="X22" s="19">
        <v>19</v>
      </c>
      <c r="Y22" s="19">
        <v>16</v>
      </c>
      <c r="Z22" s="19">
        <v>15</v>
      </c>
      <c r="AA22" s="19">
        <v>23</v>
      </c>
      <c r="AB22" s="19">
        <v>8</v>
      </c>
      <c r="AC22" s="5">
        <v>81</v>
      </c>
      <c r="AD22" s="40"/>
      <c r="AJ22" s="40"/>
      <c r="AK22" s="40"/>
      <c r="AL22" s="40"/>
      <c r="AM22" s="40"/>
      <c r="AN22" s="40"/>
      <c r="AO22" s="40"/>
      <c r="BF22" s="40">
        <f t="shared" si="1"/>
        <v>25</v>
      </c>
      <c r="BG22" s="40">
        <f t="shared" si="24"/>
        <v>30</v>
      </c>
      <c r="BH22" s="40">
        <f t="shared" si="25"/>
        <v>30</v>
      </c>
      <c r="BI22" s="40">
        <f t="shared" si="3"/>
        <v>29</v>
      </c>
      <c r="BJ22" s="40">
        <f t="shared" si="4"/>
        <v>26</v>
      </c>
      <c r="BK22" s="40">
        <f t="shared" si="5"/>
        <v>20</v>
      </c>
      <c r="BL22" s="40">
        <f t="shared" si="6"/>
        <v>25</v>
      </c>
      <c r="BM22" s="40">
        <f t="shared" si="7"/>
        <v>24</v>
      </c>
      <c r="BN22" s="40">
        <f t="shared" si="8"/>
        <v>19</v>
      </c>
      <c r="BO22" s="40">
        <f t="shared" si="9"/>
        <v>25</v>
      </c>
      <c r="BP22" s="40">
        <f t="shared" si="10"/>
        <v>16</v>
      </c>
      <c r="BQ22" s="40">
        <f t="shared" si="11"/>
        <v>18</v>
      </c>
      <c r="BR22" s="40">
        <f t="shared" si="12"/>
        <v>16</v>
      </c>
      <c r="BS22" s="40">
        <f t="shared" si="13"/>
        <v>16</v>
      </c>
      <c r="BT22" s="40">
        <f t="shared" si="14"/>
        <v>12</v>
      </c>
      <c r="BU22" s="40">
        <f t="shared" si="15"/>
        <v>19</v>
      </c>
      <c r="BV22" s="40">
        <f t="shared" si="16"/>
        <v>24</v>
      </c>
      <c r="BW22" s="40">
        <f t="shared" si="17"/>
        <v>17</v>
      </c>
      <c r="BX22" s="40">
        <f t="shared" si="18"/>
        <v>32</v>
      </c>
      <c r="BY22" s="40">
        <f t="shared" si="19"/>
        <v>24</v>
      </c>
      <c r="BZ22" s="40">
        <f t="shared" si="20"/>
        <v>23</v>
      </c>
      <c r="CA22" s="40">
        <f t="shared" si="21"/>
        <v>19</v>
      </c>
      <c r="CB22" s="40">
        <f t="shared" si="22"/>
        <v>16</v>
      </c>
      <c r="CC22" s="40">
        <f t="shared" si="23"/>
        <v>15</v>
      </c>
      <c r="CD22" s="40">
        <f t="shared" si="2"/>
        <v>23</v>
      </c>
    </row>
    <row r="23" spans="1:82" x14ac:dyDescent="0.25">
      <c r="A23" s="48"/>
      <c r="B23" s="26" t="s">
        <v>19</v>
      </c>
      <c r="C23" s="19">
        <v>204</v>
      </c>
      <c r="D23" s="19">
        <v>210</v>
      </c>
      <c r="E23" s="19">
        <v>234</v>
      </c>
      <c r="F23" s="19">
        <v>235</v>
      </c>
      <c r="G23" s="19">
        <v>185</v>
      </c>
      <c r="H23" s="19">
        <v>195</v>
      </c>
      <c r="I23" s="19">
        <v>178</v>
      </c>
      <c r="J23" s="19">
        <v>217</v>
      </c>
      <c r="K23" s="19">
        <v>152</v>
      </c>
      <c r="L23" s="19">
        <v>130</v>
      </c>
      <c r="M23" s="19">
        <v>96</v>
      </c>
      <c r="N23" s="19">
        <v>97</v>
      </c>
      <c r="O23" s="19">
        <v>78</v>
      </c>
      <c r="P23" s="19">
        <v>98</v>
      </c>
      <c r="Q23" s="19">
        <v>62</v>
      </c>
      <c r="R23" s="19">
        <v>74</v>
      </c>
      <c r="S23" s="19">
        <v>80</v>
      </c>
      <c r="T23" s="19">
        <v>68</v>
      </c>
      <c r="U23" s="19">
        <v>91</v>
      </c>
      <c r="V23" s="19">
        <v>86</v>
      </c>
      <c r="W23" s="19">
        <v>95</v>
      </c>
      <c r="X23" s="19">
        <v>71</v>
      </c>
      <c r="Y23" s="19">
        <v>72</v>
      </c>
      <c r="Z23" s="19">
        <v>59</v>
      </c>
      <c r="AA23" s="19">
        <v>69</v>
      </c>
      <c r="AB23" s="19">
        <v>50</v>
      </c>
      <c r="AC23" s="5">
        <v>321</v>
      </c>
      <c r="AD23" s="40"/>
      <c r="AJ23" s="40"/>
      <c r="AK23" s="40"/>
      <c r="AL23" s="40"/>
      <c r="AM23" s="40"/>
      <c r="AN23" s="40"/>
      <c r="AO23" s="40"/>
      <c r="BF23" s="40">
        <f t="shared" si="1"/>
        <v>204</v>
      </c>
      <c r="BG23" s="40">
        <f t="shared" si="24"/>
        <v>210</v>
      </c>
      <c r="BH23" s="40">
        <f t="shared" si="25"/>
        <v>234</v>
      </c>
      <c r="BI23" s="40">
        <f t="shared" si="3"/>
        <v>235</v>
      </c>
      <c r="BJ23" s="40">
        <f t="shared" si="4"/>
        <v>185</v>
      </c>
      <c r="BK23" s="40">
        <f t="shared" si="5"/>
        <v>195</v>
      </c>
      <c r="BL23" s="40">
        <f t="shared" si="6"/>
        <v>178</v>
      </c>
      <c r="BM23" s="40">
        <f t="shared" si="7"/>
        <v>217</v>
      </c>
      <c r="BN23" s="40">
        <f t="shared" si="8"/>
        <v>152</v>
      </c>
      <c r="BO23" s="40">
        <f t="shared" si="9"/>
        <v>130</v>
      </c>
      <c r="BP23" s="40">
        <f t="shared" si="10"/>
        <v>96</v>
      </c>
      <c r="BQ23" s="40">
        <f t="shared" si="11"/>
        <v>97</v>
      </c>
      <c r="BR23" s="40">
        <f t="shared" si="12"/>
        <v>78</v>
      </c>
      <c r="BS23" s="40">
        <f t="shared" si="13"/>
        <v>98</v>
      </c>
      <c r="BT23" s="40">
        <f t="shared" si="14"/>
        <v>62</v>
      </c>
      <c r="BU23" s="40">
        <f t="shared" si="15"/>
        <v>74</v>
      </c>
      <c r="BV23" s="40">
        <f t="shared" si="16"/>
        <v>80</v>
      </c>
      <c r="BW23" s="40">
        <f t="shared" si="17"/>
        <v>68</v>
      </c>
      <c r="BX23" s="40">
        <f t="shared" si="18"/>
        <v>91</v>
      </c>
      <c r="BY23" s="40">
        <f t="shared" si="19"/>
        <v>86</v>
      </c>
      <c r="BZ23" s="40">
        <f t="shared" si="20"/>
        <v>95</v>
      </c>
      <c r="CA23" s="40">
        <f t="shared" si="21"/>
        <v>71</v>
      </c>
      <c r="CB23" s="40">
        <f t="shared" si="22"/>
        <v>72</v>
      </c>
      <c r="CC23" s="40">
        <f t="shared" si="23"/>
        <v>59</v>
      </c>
      <c r="CD23" s="40">
        <f t="shared" si="2"/>
        <v>69</v>
      </c>
    </row>
    <row r="24" spans="1:82" x14ac:dyDescent="0.25">
      <c r="A24" s="48"/>
      <c r="B24" s="9" t="s">
        <v>108</v>
      </c>
      <c r="C24" s="27">
        <v>0.12254901960784299</v>
      </c>
      <c r="D24" s="27">
        <v>0.14285714285714299</v>
      </c>
      <c r="E24" s="27">
        <v>0.128205128205128</v>
      </c>
      <c r="F24" s="27">
        <v>0.123404255319149</v>
      </c>
      <c r="G24" s="27">
        <v>0.14054054054054099</v>
      </c>
      <c r="H24" s="27">
        <v>0.102564102564103</v>
      </c>
      <c r="I24" s="27">
        <v>0.14044943820224701</v>
      </c>
      <c r="J24" s="27">
        <v>0.110599078341014</v>
      </c>
      <c r="K24" s="27">
        <v>0.125</v>
      </c>
      <c r="L24" s="27">
        <v>0.19230769230769201</v>
      </c>
      <c r="M24" s="27">
        <v>0.16666666666666699</v>
      </c>
      <c r="N24" s="27">
        <v>0.185567010309278</v>
      </c>
      <c r="O24" s="27">
        <v>0.20512820512820501</v>
      </c>
      <c r="P24" s="27">
        <v>0.16326530612244899</v>
      </c>
      <c r="Q24" s="27">
        <v>0.19354838709677399</v>
      </c>
      <c r="R24" s="27">
        <v>0.25675675675675702</v>
      </c>
      <c r="S24" s="27">
        <v>0.3</v>
      </c>
      <c r="T24" s="27">
        <v>0.25</v>
      </c>
      <c r="U24" s="27">
        <v>0.35164835164835201</v>
      </c>
      <c r="V24" s="27">
        <v>0.27906976744186002</v>
      </c>
      <c r="W24" s="27">
        <v>0.24210526315789499</v>
      </c>
      <c r="X24" s="27">
        <v>0.26760563380281699</v>
      </c>
      <c r="Y24" s="27">
        <v>0.22222222222222199</v>
      </c>
      <c r="Z24" s="27">
        <v>0.25423728813559299</v>
      </c>
      <c r="AA24" s="27">
        <v>0.33333333333333298</v>
      </c>
      <c r="AB24" s="27">
        <v>0.16</v>
      </c>
      <c r="AC24" s="28">
        <v>0.25233644859813098</v>
      </c>
      <c r="AD24" s="44"/>
      <c r="AJ24" s="40"/>
      <c r="AK24" s="40"/>
      <c r="AL24" s="40"/>
      <c r="AM24" s="40"/>
      <c r="AN24" s="40"/>
      <c r="AO24" s="40"/>
      <c r="BF24" s="40">
        <f t="shared" si="1"/>
        <v>0.12254901960784299</v>
      </c>
      <c r="BG24" s="40">
        <f t="shared" si="24"/>
        <v>0.14285714285714299</v>
      </c>
      <c r="BH24" s="40">
        <f t="shared" si="25"/>
        <v>0.128205128205128</v>
      </c>
      <c r="BI24" s="40">
        <f t="shared" si="3"/>
        <v>0.123404255319149</v>
      </c>
      <c r="BJ24" s="40">
        <f t="shared" si="4"/>
        <v>0.14054054054054099</v>
      </c>
      <c r="BK24" s="40">
        <f t="shared" si="5"/>
        <v>0.102564102564103</v>
      </c>
      <c r="BL24" s="40">
        <f t="shared" si="6"/>
        <v>0.14044943820224701</v>
      </c>
      <c r="BM24" s="40">
        <f t="shared" si="7"/>
        <v>0.110599078341014</v>
      </c>
      <c r="BN24" s="40">
        <f t="shared" si="8"/>
        <v>0.125</v>
      </c>
      <c r="BO24" s="40">
        <f t="shared" si="9"/>
        <v>0.19230769230769201</v>
      </c>
      <c r="BP24" s="40">
        <f t="shared" si="10"/>
        <v>0.16666666666666699</v>
      </c>
      <c r="BQ24" s="40">
        <f t="shared" si="11"/>
        <v>0.185567010309278</v>
      </c>
      <c r="BR24" s="40">
        <f t="shared" si="12"/>
        <v>0.20512820512820501</v>
      </c>
      <c r="BS24" s="40">
        <f t="shared" si="13"/>
        <v>0.16326530612244899</v>
      </c>
      <c r="BT24" s="40">
        <f t="shared" si="14"/>
        <v>0.19354838709677399</v>
      </c>
      <c r="BU24" s="40">
        <f t="shared" si="15"/>
        <v>0.25675675675675702</v>
      </c>
      <c r="BV24" s="40">
        <f t="shared" si="16"/>
        <v>0.3</v>
      </c>
      <c r="BW24" s="40">
        <f t="shared" si="17"/>
        <v>0.25</v>
      </c>
      <c r="BX24" s="40">
        <f t="shared" si="18"/>
        <v>0.35164835164835201</v>
      </c>
      <c r="BY24" s="40">
        <f t="shared" si="19"/>
        <v>0.27906976744186002</v>
      </c>
      <c r="BZ24" s="40">
        <f t="shared" si="20"/>
        <v>0.24210526315789499</v>
      </c>
      <c r="CA24" s="40">
        <f t="shared" si="21"/>
        <v>0.26760563380281699</v>
      </c>
      <c r="CB24" s="40">
        <f t="shared" si="22"/>
        <v>0.22222222222222199</v>
      </c>
      <c r="CC24" s="40">
        <f t="shared" si="23"/>
        <v>0.25423728813559299</v>
      </c>
      <c r="CD24" s="40">
        <f t="shared" si="2"/>
        <v>0.33333333333333298</v>
      </c>
    </row>
    <row r="25" spans="1:82" x14ac:dyDescent="0.25">
      <c r="A25" s="48" t="s">
        <v>99</v>
      </c>
      <c r="B25" s="26" t="s">
        <v>100</v>
      </c>
      <c r="C25" s="19"/>
      <c r="D25" s="19"/>
      <c r="E25" s="19"/>
      <c r="F25" s="19">
        <v>88</v>
      </c>
      <c r="G25" s="19">
        <v>74</v>
      </c>
      <c r="H25" s="19">
        <v>69</v>
      </c>
      <c r="I25" s="19">
        <v>47</v>
      </c>
      <c r="J25" s="19">
        <v>67</v>
      </c>
      <c r="K25" s="19">
        <v>47</v>
      </c>
      <c r="L25" s="19">
        <v>48</v>
      </c>
      <c r="M25" s="19">
        <v>41</v>
      </c>
      <c r="N25" s="19">
        <v>35</v>
      </c>
      <c r="O25" s="19">
        <v>42</v>
      </c>
      <c r="P25" s="19">
        <v>46</v>
      </c>
      <c r="Q25" s="19">
        <v>38</v>
      </c>
      <c r="R25" s="19">
        <v>30</v>
      </c>
      <c r="S25" s="19">
        <v>31</v>
      </c>
      <c r="T25" s="19">
        <v>37</v>
      </c>
      <c r="U25" s="19">
        <v>31</v>
      </c>
      <c r="V25" s="19">
        <v>25</v>
      </c>
      <c r="W25" s="19">
        <v>31</v>
      </c>
      <c r="X25" s="19">
        <v>22</v>
      </c>
      <c r="Y25" s="19">
        <v>33</v>
      </c>
      <c r="Z25" s="19">
        <v>36</v>
      </c>
      <c r="AA25" s="19">
        <v>29</v>
      </c>
      <c r="AB25" s="19">
        <v>21</v>
      </c>
      <c r="AC25" s="5">
        <v>141</v>
      </c>
      <c r="AD25" s="40"/>
      <c r="AJ25" s="40"/>
      <c r="AK25" s="40"/>
      <c r="AL25" s="40"/>
      <c r="AM25" s="40"/>
      <c r="AN25" s="40"/>
      <c r="AO25" s="40"/>
      <c r="BF25" s="40">
        <f t="shared" si="1"/>
        <v>0</v>
      </c>
      <c r="BG25" s="40">
        <f t="shared" si="24"/>
        <v>0</v>
      </c>
      <c r="BH25" s="40">
        <f t="shared" si="25"/>
        <v>0</v>
      </c>
      <c r="BI25" s="40">
        <f t="shared" si="3"/>
        <v>88</v>
      </c>
      <c r="BJ25" s="40">
        <f t="shared" si="4"/>
        <v>74</v>
      </c>
      <c r="BK25" s="40">
        <f t="shared" si="5"/>
        <v>69</v>
      </c>
      <c r="BL25" s="40">
        <f t="shared" si="6"/>
        <v>47</v>
      </c>
      <c r="BM25" s="40">
        <f t="shared" si="7"/>
        <v>67</v>
      </c>
      <c r="BN25" s="40">
        <f t="shared" si="8"/>
        <v>47</v>
      </c>
      <c r="BO25" s="40">
        <f t="shared" si="9"/>
        <v>48</v>
      </c>
      <c r="BP25" s="40">
        <f t="shared" si="10"/>
        <v>41</v>
      </c>
      <c r="BQ25" s="40">
        <f t="shared" si="11"/>
        <v>35</v>
      </c>
      <c r="BR25" s="40">
        <f t="shared" si="12"/>
        <v>42</v>
      </c>
      <c r="BS25" s="40">
        <f t="shared" si="13"/>
        <v>46</v>
      </c>
      <c r="BT25" s="40">
        <f t="shared" si="14"/>
        <v>38</v>
      </c>
      <c r="BU25" s="40">
        <f t="shared" si="15"/>
        <v>30</v>
      </c>
      <c r="BV25" s="40">
        <f t="shared" si="16"/>
        <v>31</v>
      </c>
      <c r="BW25" s="40">
        <f t="shared" si="17"/>
        <v>37</v>
      </c>
      <c r="BX25" s="40">
        <f t="shared" si="18"/>
        <v>31</v>
      </c>
      <c r="BY25" s="40">
        <f t="shared" si="19"/>
        <v>25</v>
      </c>
      <c r="BZ25" s="40">
        <f t="shared" si="20"/>
        <v>31</v>
      </c>
      <c r="CA25" s="40">
        <f t="shared" si="21"/>
        <v>22</v>
      </c>
      <c r="CB25" s="40">
        <f t="shared" si="22"/>
        <v>33</v>
      </c>
      <c r="CC25" s="40">
        <f t="shared" si="23"/>
        <v>36</v>
      </c>
      <c r="CD25" s="40">
        <f t="shared" si="2"/>
        <v>29</v>
      </c>
    </row>
    <row r="26" spans="1:82" x14ac:dyDescent="0.25">
      <c r="A26" s="48"/>
      <c r="B26" s="26" t="s">
        <v>101</v>
      </c>
      <c r="C26" s="19"/>
      <c r="D26" s="19"/>
      <c r="E26" s="19"/>
      <c r="F26" s="19">
        <v>285</v>
      </c>
      <c r="G26" s="19">
        <v>268</v>
      </c>
      <c r="H26" s="19">
        <v>219</v>
      </c>
      <c r="I26" s="19">
        <v>212</v>
      </c>
      <c r="J26" s="19">
        <v>246</v>
      </c>
      <c r="K26" s="19">
        <v>231</v>
      </c>
      <c r="L26" s="19">
        <v>180</v>
      </c>
      <c r="M26" s="19">
        <v>214</v>
      </c>
      <c r="N26" s="19">
        <v>172</v>
      </c>
      <c r="O26" s="19">
        <v>143</v>
      </c>
      <c r="P26" s="19">
        <v>147</v>
      </c>
      <c r="Q26" s="19">
        <v>106</v>
      </c>
      <c r="R26" s="19">
        <v>125</v>
      </c>
      <c r="S26" s="19">
        <v>121</v>
      </c>
      <c r="T26" s="19">
        <v>146</v>
      </c>
      <c r="U26" s="19">
        <v>108</v>
      </c>
      <c r="V26" s="19">
        <v>120</v>
      </c>
      <c r="W26" s="19">
        <v>110</v>
      </c>
      <c r="X26" s="19">
        <v>89</v>
      </c>
      <c r="Y26" s="19">
        <v>128</v>
      </c>
      <c r="Z26" s="19">
        <v>149</v>
      </c>
      <c r="AA26" s="19">
        <v>141</v>
      </c>
      <c r="AB26" s="19">
        <v>184</v>
      </c>
      <c r="AC26" s="5">
        <v>691</v>
      </c>
      <c r="AD26" s="40"/>
      <c r="AJ26" s="40"/>
      <c r="AK26" s="40"/>
      <c r="AL26" s="40"/>
      <c r="AM26" s="40"/>
      <c r="AN26" s="40"/>
      <c r="AO26" s="40"/>
      <c r="BF26" s="40">
        <f t="shared" si="1"/>
        <v>0</v>
      </c>
      <c r="BG26" s="40">
        <f t="shared" si="24"/>
        <v>0</v>
      </c>
      <c r="BH26" s="40">
        <f t="shared" si="25"/>
        <v>0</v>
      </c>
      <c r="BI26" s="40">
        <f t="shared" si="3"/>
        <v>285</v>
      </c>
      <c r="BJ26" s="40">
        <f t="shared" si="4"/>
        <v>268</v>
      </c>
      <c r="BK26" s="40">
        <f t="shared" si="5"/>
        <v>219</v>
      </c>
      <c r="BL26" s="40">
        <f t="shared" si="6"/>
        <v>212</v>
      </c>
      <c r="BM26" s="40">
        <f t="shared" si="7"/>
        <v>246</v>
      </c>
      <c r="BN26" s="40">
        <f t="shared" si="8"/>
        <v>231</v>
      </c>
      <c r="BO26" s="40">
        <f t="shared" si="9"/>
        <v>180</v>
      </c>
      <c r="BP26" s="40">
        <f t="shared" si="10"/>
        <v>214</v>
      </c>
      <c r="BQ26" s="40">
        <f t="shared" si="11"/>
        <v>172</v>
      </c>
      <c r="BR26" s="40">
        <f t="shared" si="12"/>
        <v>143</v>
      </c>
      <c r="BS26" s="40">
        <f t="shared" si="13"/>
        <v>147</v>
      </c>
      <c r="BT26" s="40">
        <f t="shared" si="14"/>
        <v>106</v>
      </c>
      <c r="BU26" s="40">
        <f t="shared" si="15"/>
        <v>125</v>
      </c>
      <c r="BV26" s="40">
        <f t="shared" si="16"/>
        <v>121</v>
      </c>
      <c r="BW26" s="40">
        <f t="shared" si="17"/>
        <v>146</v>
      </c>
      <c r="BX26" s="40">
        <f t="shared" si="18"/>
        <v>108</v>
      </c>
      <c r="BY26" s="40">
        <f t="shared" si="19"/>
        <v>120</v>
      </c>
      <c r="BZ26" s="40">
        <f t="shared" si="20"/>
        <v>110</v>
      </c>
      <c r="CA26" s="40">
        <f t="shared" si="21"/>
        <v>89</v>
      </c>
      <c r="CB26" s="40">
        <f t="shared" si="22"/>
        <v>128</v>
      </c>
      <c r="CC26" s="40">
        <f t="shared" si="23"/>
        <v>149</v>
      </c>
      <c r="CD26" s="40">
        <f t="shared" si="2"/>
        <v>141</v>
      </c>
    </row>
    <row r="27" spans="1:82" x14ac:dyDescent="0.25">
      <c r="A27" s="48"/>
      <c r="B27" s="26" t="s">
        <v>102</v>
      </c>
      <c r="C27" s="19"/>
      <c r="D27" s="19"/>
      <c r="E27" s="19"/>
      <c r="F27" s="19">
        <v>407</v>
      </c>
      <c r="G27" s="19">
        <v>306</v>
      </c>
      <c r="H27" s="19">
        <v>308</v>
      </c>
      <c r="I27" s="19">
        <v>261</v>
      </c>
      <c r="J27" s="19">
        <v>308</v>
      </c>
      <c r="K27" s="19">
        <v>273</v>
      </c>
      <c r="L27" s="19">
        <v>241</v>
      </c>
      <c r="M27" s="19">
        <v>275</v>
      </c>
      <c r="N27" s="19">
        <v>201</v>
      </c>
      <c r="O27" s="19">
        <v>174</v>
      </c>
      <c r="P27" s="19">
        <v>176</v>
      </c>
      <c r="Q27" s="19">
        <v>158</v>
      </c>
      <c r="R27" s="19">
        <v>170</v>
      </c>
      <c r="S27" s="19">
        <v>167</v>
      </c>
      <c r="T27" s="19">
        <v>184</v>
      </c>
      <c r="U27" s="19">
        <v>156</v>
      </c>
      <c r="V27" s="19">
        <v>153</v>
      </c>
      <c r="W27" s="19">
        <v>159</v>
      </c>
      <c r="X27" s="19">
        <v>118</v>
      </c>
      <c r="Y27" s="19">
        <v>167</v>
      </c>
      <c r="Z27" s="19">
        <v>168</v>
      </c>
      <c r="AA27" s="19">
        <v>143</v>
      </c>
      <c r="AB27" s="19">
        <v>154</v>
      </c>
      <c r="AC27" s="5">
        <v>750</v>
      </c>
      <c r="AD27" s="40"/>
      <c r="AJ27" s="40"/>
      <c r="AK27" s="40"/>
      <c r="AL27" s="40"/>
      <c r="AM27" s="40"/>
      <c r="AN27" s="40"/>
      <c r="AO27" s="40"/>
      <c r="BF27" s="40">
        <f t="shared" si="1"/>
        <v>0</v>
      </c>
      <c r="BG27" s="40">
        <f t="shared" si="24"/>
        <v>0</v>
      </c>
      <c r="BH27" s="40">
        <f t="shared" si="25"/>
        <v>0</v>
      </c>
      <c r="BI27" s="40">
        <f t="shared" si="3"/>
        <v>407</v>
      </c>
      <c r="BJ27" s="40">
        <f t="shared" si="4"/>
        <v>306</v>
      </c>
      <c r="BK27" s="40">
        <f t="shared" si="5"/>
        <v>308</v>
      </c>
      <c r="BL27" s="40">
        <f t="shared" si="6"/>
        <v>261</v>
      </c>
      <c r="BM27" s="40">
        <f t="shared" si="7"/>
        <v>308</v>
      </c>
      <c r="BN27" s="40">
        <f t="shared" si="8"/>
        <v>273</v>
      </c>
      <c r="BO27" s="40">
        <f t="shared" si="9"/>
        <v>241</v>
      </c>
      <c r="BP27" s="40">
        <f t="shared" si="10"/>
        <v>275</v>
      </c>
      <c r="BQ27" s="40">
        <f t="shared" si="11"/>
        <v>201</v>
      </c>
      <c r="BR27" s="40">
        <f t="shared" si="12"/>
        <v>174</v>
      </c>
      <c r="BS27" s="40">
        <f t="shared" si="13"/>
        <v>176</v>
      </c>
      <c r="BT27" s="40">
        <f t="shared" si="14"/>
        <v>158</v>
      </c>
      <c r="BU27" s="40">
        <f t="shared" si="15"/>
        <v>170</v>
      </c>
      <c r="BV27" s="40">
        <f t="shared" si="16"/>
        <v>167</v>
      </c>
      <c r="BW27" s="40">
        <f t="shared" si="17"/>
        <v>184</v>
      </c>
      <c r="BX27" s="40">
        <f t="shared" si="18"/>
        <v>156</v>
      </c>
      <c r="BY27" s="40">
        <f t="shared" si="19"/>
        <v>153</v>
      </c>
      <c r="BZ27" s="40">
        <f t="shared" si="20"/>
        <v>159</v>
      </c>
      <c r="CA27" s="40">
        <f t="shared" si="21"/>
        <v>118</v>
      </c>
      <c r="CB27" s="40">
        <f t="shared" si="22"/>
        <v>167</v>
      </c>
      <c r="CC27" s="40">
        <f t="shared" si="23"/>
        <v>168</v>
      </c>
      <c r="CD27" s="40">
        <f t="shared" si="2"/>
        <v>143</v>
      </c>
    </row>
    <row r="28" spans="1:82" x14ac:dyDescent="0.25">
      <c r="A28" s="48"/>
      <c r="B28" s="26" t="s">
        <v>103</v>
      </c>
      <c r="C28" s="19"/>
      <c r="D28" s="19"/>
      <c r="E28" s="19"/>
      <c r="F28" s="19">
        <v>272</v>
      </c>
      <c r="G28" s="19">
        <v>221</v>
      </c>
      <c r="H28" s="19">
        <v>191</v>
      </c>
      <c r="I28" s="19">
        <v>207</v>
      </c>
      <c r="J28" s="19">
        <v>193</v>
      </c>
      <c r="K28" s="19">
        <v>178</v>
      </c>
      <c r="L28" s="19">
        <v>139</v>
      </c>
      <c r="M28" s="19">
        <v>145</v>
      </c>
      <c r="N28" s="19">
        <v>117</v>
      </c>
      <c r="O28" s="19">
        <v>119</v>
      </c>
      <c r="P28" s="19">
        <v>114</v>
      </c>
      <c r="Q28" s="19">
        <v>109</v>
      </c>
      <c r="R28" s="19">
        <v>86</v>
      </c>
      <c r="S28" s="19">
        <v>91</v>
      </c>
      <c r="T28" s="19">
        <v>92</v>
      </c>
      <c r="U28" s="19">
        <v>91</v>
      </c>
      <c r="V28" s="19">
        <v>111</v>
      </c>
      <c r="W28" s="19">
        <v>112</v>
      </c>
      <c r="X28" s="19">
        <v>92</v>
      </c>
      <c r="Y28" s="19">
        <v>125</v>
      </c>
      <c r="Z28" s="19">
        <v>128</v>
      </c>
      <c r="AA28" s="19">
        <v>124</v>
      </c>
      <c r="AB28" s="19">
        <v>138</v>
      </c>
      <c r="AC28" s="5">
        <v>607</v>
      </c>
      <c r="AD28" s="40"/>
      <c r="AJ28" s="40"/>
      <c r="AK28" s="40"/>
      <c r="AL28" s="40"/>
      <c r="AM28" s="40"/>
      <c r="AN28" s="40"/>
      <c r="AO28" s="40"/>
      <c r="BF28" s="40">
        <f t="shared" si="1"/>
        <v>0</v>
      </c>
      <c r="BG28" s="40">
        <f t="shared" si="24"/>
        <v>0</v>
      </c>
      <c r="BH28" s="40">
        <f t="shared" si="25"/>
        <v>0</v>
      </c>
      <c r="BI28" s="40">
        <f t="shared" si="3"/>
        <v>272</v>
      </c>
      <c r="BJ28" s="40">
        <f t="shared" si="4"/>
        <v>221</v>
      </c>
      <c r="BK28" s="40">
        <f t="shared" si="5"/>
        <v>191</v>
      </c>
      <c r="BL28" s="40">
        <f t="shared" si="6"/>
        <v>207</v>
      </c>
      <c r="BM28" s="40">
        <f t="shared" si="7"/>
        <v>193</v>
      </c>
      <c r="BN28" s="40">
        <f t="shared" si="8"/>
        <v>178</v>
      </c>
      <c r="BO28" s="40">
        <f t="shared" si="9"/>
        <v>139</v>
      </c>
      <c r="BP28" s="40">
        <f t="shared" si="10"/>
        <v>145</v>
      </c>
      <c r="BQ28" s="40">
        <f t="shared" si="11"/>
        <v>117</v>
      </c>
      <c r="BR28" s="40">
        <f t="shared" si="12"/>
        <v>119</v>
      </c>
      <c r="BS28" s="40">
        <f t="shared" si="13"/>
        <v>114</v>
      </c>
      <c r="BT28" s="40">
        <f t="shared" si="14"/>
        <v>109</v>
      </c>
      <c r="BU28" s="40">
        <f t="shared" si="15"/>
        <v>86</v>
      </c>
      <c r="BV28" s="40">
        <f t="shared" si="16"/>
        <v>91</v>
      </c>
      <c r="BW28" s="40">
        <f t="shared" si="17"/>
        <v>92</v>
      </c>
      <c r="BX28" s="40">
        <f t="shared" si="18"/>
        <v>91</v>
      </c>
      <c r="BY28" s="40">
        <f t="shared" si="19"/>
        <v>111</v>
      </c>
      <c r="BZ28" s="40">
        <f t="shared" si="20"/>
        <v>112</v>
      </c>
      <c r="CA28" s="40">
        <f t="shared" si="21"/>
        <v>92</v>
      </c>
      <c r="CB28" s="40">
        <f t="shared" si="22"/>
        <v>125</v>
      </c>
      <c r="CC28" s="40">
        <f t="shared" si="23"/>
        <v>128</v>
      </c>
      <c r="CD28" s="40">
        <f t="shared" si="2"/>
        <v>124</v>
      </c>
    </row>
    <row r="29" spans="1:82" x14ac:dyDescent="0.25">
      <c r="A29" s="48"/>
      <c r="B29" s="26" t="s">
        <v>104</v>
      </c>
      <c r="C29" s="19"/>
      <c r="D29" s="19"/>
      <c r="E29" s="19"/>
      <c r="F29" s="19">
        <v>189</v>
      </c>
      <c r="G29" s="19">
        <v>153</v>
      </c>
      <c r="H29" s="19">
        <v>149</v>
      </c>
      <c r="I29" s="19">
        <v>131</v>
      </c>
      <c r="J29" s="19">
        <v>181</v>
      </c>
      <c r="K29" s="19">
        <v>150</v>
      </c>
      <c r="L29" s="19">
        <v>164</v>
      </c>
      <c r="M29" s="19">
        <v>136</v>
      </c>
      <c r="N29" s="19">
        <v>129</v>
      </c>
      <c r="O29" s="19">
        <v>141</v>
      </c>
      <c r="P29" s="19">
        <v>103</v>
      </c>
      <c r="Q29" s="19">
        <v>94</v>
      </c>
      <c r="R29" s="19">
        <v>103</v>
      </c>
      <c r="S29" s="19">
        <v>104</v>
      </c>
      <c r="T29" s="19">
        <v>111</v>
      </c>
      <c r="U29" s="19">
        <v>116</v>
      </c>
      <c r="V29" s="19">
        <v>79</v>
      </c>
      <c r="W29" s="19">
        <v>88</v>
      </c>
      <c r="X29" s="19">
        <v>65</v>
      </c>
      <c r="Y29" s="19">
        <v>108</v>
      </c>
      <c r="Z29" s="19">
        <v>103</v>
      </c>
      <c r="AA29" s="19">
        <v>112</v>
      </c>
      <c r="AB29" s="19">
        <v>113</v>
      </c>
      <c r="AC29" s="5">
        <v>501</v>
      </c>
      <c r="AD29" s="40"/>
      <c r="AJ29" s="40"/>
      <c r="AK29" s="40"/>
      <c r="AL29" s="40"/>
      <c r="AM29" s="40"/>
      <c r="AN29" s="40"/>
      <c r="AO29" s="40"/>
      <c r="BF29" s="40">
        <f t="shared" si="1"/>
        <v>0</v>
      </c>
      <c r="BG29" s="40">
        <f t="shared" si="24"/>
        <v>0</v>
      </c>
      <c r="BH29" s="40">
        <f t="shared" si="25"/>
        <v>0</v>
      </c>
      <c r="BI29" s="40">
        <f t="shared" si="3"/>
        <v>189</v>
      </c>
      <c r="BJ29" s="40">
        <f t="shared" si="4"/>
        <v>153</v>
      </c>
      <c r="BK29" s="40">
        <f t="shared" si="5"/>
        <v>149</v>
      </c>
      <c r="BL29" s="40">
        <f t="shared" si="6"/>
        <v>131</v>
      </c>
      <c r="BM29" s="40">
        <f t="shared" si="7"/>
        <v>181</v>
      </c>
      <c r="BN29" s="40">
        <f t="shared" si="8"/>
        <v>150</v>
      </c>
      <c r="BO29" s="40">
        <f t="shared" si="9"/>
        <v>164</v>
      </c>
      <c r="BP29" s="40">
        <f t="shared" si="10"/>
        <v>136</v>
      </c>
      <c r="BQ29" s="40">
        <f t="shared" si="11"/>
        <v>129</v>
      </c>
      <c r="BR29" s="40">
        <f t="shared" si="12"/>
        <v>141</v>
      </c>
      <c r="BS29" s="40">
        <f t="shared" si="13"/>
        <v>103</v>
      </c>
      <c r="BT29" s="40">
        <f t="shared" si="14"/>
        <v>94</v>
      </c>
      <c r="BU29" s="40">
        <f t="shared" si="15"/>
        <v>103</v>
      </c>
      <c r="BV29" s="40">
        <f t="shared" si="16"/>
        <v>104</v>
      </c>
      <c r="BW29" s="40">
        <f t="shared" si="17"/>
        <v>111</v>
      </c>
      <c r="BX29" s="40">
        <f t="shared" si="18"/>
        <v>116</v>
      </c>
      <c r="BY29" s="40">
        <f t="shared" si="19"/>
        <v>79</v>
      </c>
      <c r="BZ29" s="40">
        <f t="shared" si="20"/>
        <v>88</v>
      </c>
      <c r="CA29" s="40">
        <f t="shared" si="21"/>
        <v>65</v>
      </c>
      <c r="CB29" s="40">
        <f t="shared" si="22"/>
        <v>108</v>
      </c>
      <c r="CC29" s="40">
        <f t="shared" si="23"/>
        <v>103</v>
      </c>
      <c r="CD29" s="40">
        <f t="shared" si="2"/>
        <v>112</v>
      </c>
    </row>
    <row r="30" spans="1:82" x14ac:dyDescent="0.25">
      <c r="A30" s="48"/>
      <c r="B30" s="26" t="s">
        <v>105</v>
      </c>
      <c r="C30" s="19"/>
      <c r="D30" s="19"/>
      <c r="E30" s="19"/>
      <c r="F30" s="19">
        <v>123</v>
      </c>
      <c r="G30" s="19">
        <v>108</v>
      </c>
      <c r="H30" s="19">
        <v>100</v>
      </c>
      <c r="I30" s="19">
        <v>77</v>
      </c>
      <c r="J30" s="19">
        <v>87</v>
      </c>
      <c r="K30" s="19">
        <v>90</v>
      </c>
      <c r="L30" s="19">
        <v>86</v>
      </c>
      <c r="M30" s="19">
        <v>100</v>
      </c>
      <c r="N30" s="19">
        <v>100</v>
      </c>
      <c r="O30" s="19">
        <v>73</v>
      </c>
      <c r="P30" s="19">
        <v>90</v>
      </c>
      <c r="Q30" s="19">
        <v>87</v>
      </c>
      <c r="R30" s="19">
        <v>79</v>
      </c>
      <c r="S30" s="19">
        <v>86</v>
      </c>
      <c r="T30" s="19">
        <v>108</v>
      </c>
      <c r="U30" s="19">
        <v>112</v>
      </c>
      <c r="V30" s="19">
        <v>107</v>
      </c>
      <c r="W30" s="19">
        <v>117</v>
      </c>
      <c r="X30" s="19">
        <v>96</v>
      </c>
      <c r="Y30" s="19">
        <v>102</v>
      </c>
      <c r="Z30" s="19">
        <v>125</v>
      </c>
      <c r="AA30" s="19">
        <v>128</v>
      </c>
      <c r="AB30" s="19">
        <v>119</v>
      </c>
      <c r="AC30" s="5">
        <v>570</v>
      </c>
      <c r="AD30" s="40"/>
      <c r="AJ30" s="40"/>
      <c r="AK30" s="40"/>
      <c r="AL30" s="40"/>
      <c r="AM30" s="40"/>
      <c r="AN30" s="40"/>
      <c r="AO30" s="40"/>
      <c r="BF30" s="40">
        <f t="shared" si="1"/>
        <v>0</v>
      </c>
      <c r="BG30" s="40">
        <f t="shared" si="24"/>
        <v>0</v>
      </c>
      <c r="BH30" s="40">
        <f t="shared" si="25"/>
        <v>0</v>
      </c>
      <c r="BI30" s="40">
        <f t="shared" si="3"/>
        <v>123</v>
      </c>
      <c r="BJ30" s="40">
        <f t="shared" si="4"/>
        <v>108</v>
      </c>
      <c r="BK30" s="40">
        <f t="shared" si="5"/>
        <v>100</v>
      </c>
      <c r="BL30" s="40">
        <f t="shared" si="6"/>
        <v>77</v>
      </c>
      <c r="BM30" s="40">
        <f t="shared" si="7"/>
        <v>87</v>
      </c>
      <c r="BN30" s="40">
        <f t="shared" si="8"/>
        <v>90</v>
      </c>
      <c r="BO30" s="40">
        <f t="shared" si="9"/>
        <v>86</v>
      </c>
      <c r="BP30" s="40">
        <f t="shared" si="10"/>
        <v>100</v>
      </c>
      <c r="BQ30" s="40">
        <f t="shared" si="11"/>
        <v>100</v>
      </c>
      <c r="BR30" s="40">
        <f t="shared" si="12"/>
        <v>73</v>
      </c>
      <c r="BS30" s="40">
        <f t="shared" si="13"/>
        <v>90</v>
      </c>
      <c r="BT30" s="40">
        <f t="shared" si="14"/>
        <v>87</v>
      </c>
      <c r="BU30" s="40">
        <f t="shared" si="15"/>
        <v>79</v>
      </c>
      <c r="BV30" s="40">
        <f t="shared" si="16"/>
        <v>86</v>
      </c>
      <c r="BW30" s="40">
        <f t="shared" si="17"/>
        <v>108</v>
      </c>
      <c r="BX30" s="40">
        <f t="shared" si="18"/>
        <v>112</v>
      </c>
      <c r="BY30" s="40">
        <f t="shared" si="19"/>
        <v>107</v>
      </c>
      <c r="BZ30" s="40">
        <f t="shared" si="20"/>
        <v>117</v>
      </c>
      <c r="CA30" s="40">
        <f t="shared" si="21"/>
        <v>96</v>
      </c>
      <c r="CB30" s="40">
        <f t="shared" si="22"/>
        <v>102</v>
      </c>
      <c r="CC30" s="40">
        <f t="shared" si="23"/>
        <v>125</v>
      </c>
      <c r="CD30" s="40">
        <f t="shared" si="2"/>
        <v>128</v>
      </c>
    </row>
    <row r="31" spans="1:82" x14ac:dyDescent="0.25">
      <c r="A31" s="48"/>
      <c r="B31" s="26" t="s">
        <v>106</v>
      </c>
      <c r="C31" s="19"/>
      <c r="D31" s="19"/>
      <c r="E31" s="19"/>
      <c r="F31" s="19">
        <v>75</v>
      </c>
      <c r="G31" s="19">
        <v>59</v>
      </c>
      <c r="H31" s="19">
        <v>76</v>
      </c>
      <c r="I31" s="19">
        <v>64</v>
      </c>
      <c r="J31" s="19">
        <v>63</v>
      </c>
      <c r="K31" s="19">
        <v>58</v>
      </c>
      <c r="L31" s="19">
        <v>52</v>
      </c>
      <c r="M31" s="19">
        <v>57</v>
      </c>
      <c r="N31" s="19">
        <v>63</v>
      </c>
      <c r="O31" s="19">
        <v>50</v>
      </c>
      <c r="P31" s="19">
        <v>54</v>
      </c>
      <c r="Q31" s="19">
        <v>53</v>
      </c>
      <c r="R31" s="19">
        <v>47</v>
      </c>
      <c r="S31" s="19">
        <v>50</v>
      </c>
      <c r="T31" s="19">
        <v>60</v>
      </c>
      <c r="U31" s="19">
        <v>74</v>
      </c>
      <c r="V31" s="19">
        <v>59</v>
      </c>
      <c r="W31" s="19">
        <v>59</v>
      </c>
      <c r="X31" s="19">
        <v>57</v>
      </c>
      <c r="Y31" s="19">
        <v>64</v>
      </c>
      <c r="Z31" s="19">
        <v>102</v>
      </c>
      <c r="AA31" s="19">
        <v>109</v>
      </c>
      <c r="AB31" s="19">
        <v>101</v>
      </c>
      <c r="AC31" s="5">
        <v>433</v>
      </c>
      <c r="AD31" s="40"/>
      <c r="AJ31" s="40"/>
      <c r="AK31" s="40"/>
      <c r="AL31" s="40"/>
      <c r="AM31" s="40"/>
      <c r="AN31" s="40"/>
      <c r="AO31" s="40"/>
      <c r="BF31" s="40">
        <f t="shared" si="1"/>
        <v>0</v>
      </c>
      <c r="BG31" s="40">
        <f t="shared" si="24"/>
        <v>0</v>
      </c>
      <c r="BH31" s="40">
        <f t="shared" si="25"/>
        <v>0</v>
      </c>
      <c r="BI31" s="40">
        <f t="shared" si="3"/>
        <v>75</v>
      </c>
      <c r="BJ31" s="40">
        <f t="shared" si="4"/>
        <v>59</v>
      </c>
      <c r="BK31" s="40">
        <f t="shared" si="5"/>
        <v>76</v>
      </c>
      <c r="BL31" s="40">
        <f t="shared" si="6"/>
        <v>64</v>
      </c>
      <c r="BM31" s="40">
        <f t="shared" si="7"/>
        <v>63</v>
      </c>
      <c r="BN31" s="40">
        <f t="shared" si="8"/>
        <v>58</v>
      </c>
      <c r="BO31" s="40">
        <f t="shared" si="9"/>
        <v>52</v>
      </c>
      <c r="BP31" s="40">
        <f t="shared" si="10"/>
        <v>57</v>
      </c>
      <c r="BQ31" s="40">
        <f t="shared" si="11"/>
        <v>63</v>
      </c>
      <c r="BR31" s="40">
        <f t="shared" si="12"/>
        <v>50</v>
      </c>
      <c r="BS31" s="40">
        <f t="shared" si="13"/>
        <v>54</v>
      </c>
      <c r="BT31" s="40">
        <f t="shared" si="14"/>
        <v>53</v>
      </c>
      <c r="BU31" s="40">
        <f t="shared" si="15"/>
        <v>47</v>
      </c>
      <c r="BV31" s="40">
        <f t="shared" si="16"/>
        <v>50</v>
      </c>
      <c r="BW31" s="40">
        <f t="shared" si="17"/>
        <v>60</v>
      </c>
      <c r="BX31" s="40">
        <f t="shared" si="18"/>
        <v>74</v>
      </c>
      <c r="BY31" s="40">
        <f t="shared" si="19"/>
        <v>59</v>
      </c>
      <c r="BZ31" s="40">
        <f t="shared" si="20"/>
        <v>59</v>
      </c>
      <c r="CA31" s="40">
        <f t="shared" si="21"/>
        <v>57</v>
      </c>
      <c r="CB31" s="40">
        <f t="shared" si="22"/>
        <v>64</v>
      </c>
      <c r="CC31" s="40">
        <f t="shared" si="23"/>
        <v>102</v>
      </c>
      <c r="CD31" s="40">
        <f t="shared" si="2"/>
        <v>109</v>
      </c>
    </row>
    <row r="32" spans="1:82" x14ac:dyDescent="0.25">
      <c r="A32" s="48"/>
      <c r="B32" s="26" t="s">
        <v>107</v>
      </c>
      <c r="C32" s="19"/>
      <c r="D32" s="19"/>
      <c r="E32" s="19"/>
      <c r="F32" s="19">
        <v>87</v>
      </c>
      <c r="G32" s="19">
        <v>99</v>
      </c>
      <c r="H32" s="19">
        <v>71</v>
      </c>
      <c r="I32" s="19">
        <v>74</v>
      </c>
      <c r="J32" s="19">
        <v>65</v>
      </c>
      <c r="K32" s="19">
        <v>68</v>
      </c>
      <c r="L32" s="19">
        <v>78</v>
      </c>
      <c r="M32" s="19">
        <v>67</v>
      </c>
      <c r="N32" s="19">
        <v>75</v>
      </c>
      <c r="O32" s="19">
        <v>82</v>
      </c>
      <c r="P32" s="19">
        <v>63</v>
      </c>
      <c r="Q32" s="19">
        <v>74</v>
      </c>
      <c r="R32" s="19">
        <v>65</v>
      </c>
      <c r="S32" s="19">
        <v>61</v>
      </c>
      <c r="T32" s="19">
        <v>90</v>
      </c>
      <c r="U32" s="19">
        <v>90</v>
      </c>
      <c r="V32" s="19">
        <v>76</v>
      </c>
      <c r="W32" s="19">
        <v>98</v>
      </c>
      <c r="X32" s="19">
        <v>57</v>
      </c>
      <c r="Y32" s="19">
        <v>82</v>
      </c>
      <c r="Z32" s="19">
        <v>99</v>
      </c>
      <c r="AA32" s="19">
        <v>94</v>
      </c>
      <c r="AB32" s="19">
        <v>109</v>
      </c>
      <c r="AC32" s="5">
        <v>441</v>
      </c>
      <c r="AD32" s="40"/>
      <c r="AJ32" s="40"/>
      <c r="AK32" s="40"/>
      <c r="AL32" s="40"/>
      <c r="AM32" s="40"/>
      <c r="AN32" s="40"/>
      <c r="AO32" s="40"/>
      <c r="BF32" s="40">
        <f t="shared" si="1"/>
        <v>0</v>
      </c>
      <c r="BG32" s="40">
        <f t="shared" si="24"/>
        <v>0</v>
      </c>
      <c r="BH32" s="40">
        <f t="shared" si="25"/>
        <v>0</v>
      </c>
      <c r="BI32" s="40">
        <f t="shared" si="3"/>
        <v>87</v>
      </c>
      <c r="BJ32" s="40">
        <f t="shared" si="4"/>
        <v>99</v>
      </c>
      <c r="BK32" s="40">
        <f t="shared" si="5"/>
        <v>71</v>
      </c>
      <c r="BL32" s="40">
        <f t="shared" si="6"/>
        <v>74</v>
      </c>
      <c r="BM32" s="40">
        <f t="shared" si="7"/>
        <v>65</v>
      </c>
      <c r="BN32" s="40">
        <f t="shared" si="8"/>
        <v>68</v>
      </c>
      <c r="BO32" s="40">
        <f t="shared" si="9"/>
        <v>78</v>
      </c>
      <c r="BP32" s="40">
        <f t="shared" si="10"/>
        <v>67</v>
      </c>
      <c r="BQ32" s="40">
        <f t="shared" si="11"/>
        <v>75</v>
      </c>
      <c r="BR32" s="40">
        <f t="shared" si="12"/>
        <v>82</v>
      </c>
      <c r="BS32" s="40">
        <f t="shared" si="13"/>
        <v>63</v>
      </c>
      <c r="BT32" s="40">
        <f t="shared" si="14"/>
        <v>74</v>
      </c>
      <c r="BU32" s="40">
        <f t="shared" si="15"/>
        <v>65</v>
      </c>
      <c r="BV32" s="40">
        <f t="shared" si="16"/>
        <v>61</v>
      </c>
      <c r="BW32" s="40">
        <f t="shared" si="17"/>
        <v>90</v>
      </c>
      <c r="BX32" s="40">
        <f t="shared" si="18"/>
        <v>90</v>
      </c>
      <c r="BY32" s="40">
        <f t="shared" si="19"/>
        <v>76</v>
      </c>
      <c r="BZ32" s="40">
        <f t="shared" si="20"/>
        <v>98</v>
      </c>
      <c r="CA32" s="40">
        <f t="shared" si="21"/>
        <v>57</v>
      </c>
      <c r="CB32" s="40">
        <f t="shared" si="22"/>
        <v>82</v>
      </c>
      <c r="CC32" s="40">
        <f t="shared" si="23"/>
        <v>99</v>
      </c>
      <c r="CD32" s="40">
        <f t="shared" si="2"/>
        <v>94</v>
      </c>
    </row>
    <row r="33" spans="1:82" x14ac:dyDescent="0.25">
      <c r="A33" s="48"/>
      <c r="B33" s="26" t="s">
        <v>19</v>
      </c>
      <c r="C33" s="19"/>
      <c r="D33" s="19"/>
      <c r="E33" s="19"/>
      <c r="F33" s="19">
        <v>1526</v>
      </c>
      <c r="G33" s="19">
        <v>1288</v>
      </c>
      <c r="H33" s="19">
        <v>1183</v>
      </c>
      <c r="I33" s="19">
        <v>1073</v>
      </c>
      <c r="J33" s="19">
        <v>1211</v>
      </c>
      <c r="K33" s="19">
        <v>1097</v>
      </c>
      <c r="L33" s="19">
        <v>990</v>
      </c>
      <c r="M33" s="19">
        <v>1035</v>
      </c>
      <c r="N33" s="19">
        <v>892</v>
      </c>
      <c r="O33" s="19">
        <v>825</v>
      </c>
      <c r="P33" s="19">
        <v>795</v>
      </c>
      <c r="Q33" s="19">
        <v>720</v>
      </c>
      <c r="R33" s="19">
        <v>710</v>
      </c>
      <c r="S33" s="19">
        <v>711</v>
      </c>
      <c r="T33" s="19">
        <v>828</v>
      </c>
      <c r="U33" s="19">
        <v>778</v>
      </c>
      <c r="V33" s="19">
        <v>730</v>
      </c>
      <c r="W33" s="19">
        <v>774</v>
      </c>
      <c r="X33" s="19">
        <v>596</v>
      </c>
      <c r="Y33" s="19">
        <v>809</v>
      </c>
      <c r="Z33" s="19">
        <v>910</v>
      </c>
      <c r="AA33" s="19">
        <v>880</v>
      </c>
      <c r="AB33" s="19">
        <v>939</v>
      </c>
      <c r="AC33" s="5">
        <v>4134</v>
      </c>
      <c r="AD33" s="40"/>
      <c r="AJ33" s="40"/>
      <c r="AK33" s="40"/>
      <c r="AL33" s="40"/>
      <c r="AM33" s="40"/>
      <c r="AN33" s="40"/>
      <c r="AO33" s="40"/>
      <c r="BF33" s="40">
        <f t="shared" si="1"/>
        <v>0</v>
      </c>
      <c r="BG33" s="40">
        <f t="shared" si="24"/>
        <v>0</v>
      </c>
      <c r="BH33" s="40">
        <f t="shared" si="25"/>
        <v>0</v>
      </c>
      <c r="BI33" s="40">
        <f t="shared" si="3"/>
        <v>1526</v>
      </c>
      <c r="BJ33" s="40">
        <f t="shared" si="4"/>
        <v>1288</v>
      </c>
      <c r="BK33" s="40">
        <f t="shared" si="5"/>
        <v>1183</v>
      </c>
      <c r="BL33" s="40">
        <f t="shared" si="6"/>
        <v>1073</v>
      </c>
      <c r="BM33" s="40">
        <f t="shared" si="7"/>
        <v>1211</v>
      </c>
      <c r="BN33" s="40">
        <f t="shared" si="8"/>
        <v>1097</v>
      </c>
      <c r="BO33" s="40">
        <f t="shared" si="9"/>
        <v>990</v>
      </c>
      <c r="BP33" s="40">
        <f t="shared" si="10"/>
        <v>1035</v>
      </c>
      <c r="BQ33" s="40">
        <f t="shared" si="11"/>
        <v>892</v>
      </c>
      <c r="BR33" s="40">
        <f t="shared" si="12"/>
        <v>825</v>
      </c>
      <c r="BS33" s="40">
        <f t="shared" si="13"/>
        <v>795</v>
      </c>
      <c r="BT33" s="40">
        <f t="shared" si="14"/>
        <v>720</v>
      </c>
      <c r="BU33" s="40">
        <f t="shared" si="15"/>
        <v>710</v>
      </c>
      <c r="BV33" s="40">
        <f t="shared" si="16"/>
        <v>711</v>
      </c>
      <c r="BW33" s="40">
        <f t="shared" si="17"/>
        <v>828</v>
      </c>
      <c r="BX33" s="40">
        <f t="shared" si="18"/>
        <v>778</v>
      </c>
      <c r="BY33" s="40">
        <f t="shared" si="19"/>
        <v>730</v>
      </c>
      <c r="BZ33" s="40">
        <f t="shared" si="20"/>
        <v>774</v>
      </c>
      <c r="CA33" s="40">
        <f t="shared" si="21"/>
        <v>596</v>
      </c>
      <c r="CB33" s="40">
        <f t="shared" si="22"/>
        <v>809</v>
      </c>
      <c r="CC33" s="40">
        <f t="shared" si="23"/>
        <v>910</v>
      </c>
      <c r="CD33" s="40">
        <f t="shared" si="2"/>
        <v>880</v>
      </c>
    </row>
    <row r="34" spans="1:82" x14ac:dyDescent="0.25">
      <c r="A34" s="48"/>
      <c r="B34" s="9" t="s">
        <v>108</v>
      </c>
      <c r="C34" s="27"/>
      <c r="D34" s="27"/>
      <c r="E34" s="27"/>
      <c r="F34" s="27">
        <v>5.7011795543905598E-2</v>
      </c>
      <c r="G34" s="27">
        <v>7.6863354037267101E-2</v>
      </c>
      <c r="H34" s="27">
        <v>6.0016906170752303E-2</v>
      </c>
      <c r="I34" s="27">
        <v>6.8965517241379296E-2</v>
      </c>
      <c r="J34" s="27">
        <v>5.3674649050371601E-2</v>
      </c>
      <c r="K34" s="27">
        <v>6.1987237921604398E-2</v>
      </c>
      <c r="L34" s="27">
        <v>7.8787878787878796E-2</v>
      </c>
      <c r="M34" s="27">
        <v>6.4734299516908206E-2</v>
      </c>
      <c r="N34" s="27">
        <v>8.4080717488789203E-2</v>
      </c>
      <c r="O34" s="27">
        <v>9.9393939393939396E-2</v>
      </c>
      <c r="P34" s="27">
        <v>7.9245283018867907E-2</v>
      </c>
      <c r="Q34" s="27">
        <v>0.102777777777778</v>
      </c>
      <c r="R34" s="27">
        <v>9.1549295774647904E-2</v>
      </c>
      <c r="S34" s="27">
        <v>8.5794655414908605E-2</v>
      </c>
      <c r="T34" s="27">
        <v>0.108695652173913</v>
      </c>
      <c r="U34" s="27">
        <v>0.115681233933162</v>
      </c>
      <c r="V34" s="27">
        <v>0.104109589041096</v>
      </c>
      <c r="W34" s="27">
        <v>0.12661498708010299</v>
      </c>
      <c r="X34" s="27">
        <v>9.5637583892617506E-2</v>
      </c>
      <c r="Y34" s="27">
        <v>0.101359703337454</v>
      </c>
      <c r="Z34" s="27">
        <v>0.108791208791209</v>
      </c>
      <c r="AA34" s="27">
        <v>0.10681818181818201</v>
      </c>
      <c r="AB34" s="27">
        <v>0.116080937167199</v>
      </c>
      <c r="AC34" s="28">
        <v>0.106676342525399</v>
      </c>
      <c r="AD34" s="44"/>
      <c r="AJ34" s="40"/>
      <c r="AK34" s="40"/>
      <c r="AL34" s="40"/>
      <c r="AM34" s="40"/>
      <c r="AN34" s="40"/>
      <c r="AO34" s="40"/>
      <c r="BF34" s="40">
        <f t="shared" si="1"/>
        <v>0</v>
      </c>
      <c r="BG34" s="40">
        <f t="shared" si="24"/>
        <v>0</v>
      </c>
      <c r="BH34" s="40">
        <f t="shared" si="25"/>
        <v>0</v>
      </c>
      <c r="BI34" s="40">
        <f t="shared" si="3"/>
        <v>5.7011795543905598E-2</v>
      </c>
      <c r="BJ34" s="40">
        <f t="shared" si="4"/>
        <v>7.6863354037267101E-2</v>
      </c>
      <c r="BK34" s="40">
        <f t="shared" si="5"/>
        <v>6.0016906170752303E-2</v>
      </c>
      <c r="BL34" s="40">
        <f t="shared" si="6"/>
        <v>6.8965517241379296E-2</v>
      </c>
      <c r="BM34" s="40">
        <f t="shared" si="7"/>
        <v>5.3674649050371601E-2</v>
      </c>
      <c r="BN34" s="40">
        <f t="shared" si="8"/>
        <v>6.1987237921604398E-2</v>
      </c>
      <c r="BO34" s="40">
        <f t="shared" si="9"/>
        <v>7.8787878787878796E-2</v>
      </c>
      <c r="BP34" s="40">
        <f t="shared" si="10"/>
        <v>6.4734299516908206E-2</v>
      </c>
      <c r="BQ34" s="40">
        <f t="shared" si="11"/>
        <v>8.4080717488789203E-2</v>
      </c>
      <c r="BR34" s="40">
        <f t="shared" si="12"/>
        <v>9.9393939393939396E-2</v>
      </c>
      <c r="BS34" s="40">
        <f t="shared" si="13"/>
        <v>7.9245283018867907E-2</v>
      </c>
      <c r="BT34" s="40">
        <f t="shared" si="14"/>
        <v>0.102777777777778</v>
      </c>
      <c r="BU34" s="40">
        <f t="shared" si="15"/>
        <v>9.1549295774647904E-2</v>
      </c>
      <c r="BV34" s="40">
        <f t="shared" si="16"/>
        <v>8.5794655414908605E-2</v>
      </c>
      <c r="BW34" s="40">
        <f t="shared" si="17"/>
        <v>0.108695652173913</v>
      </c>
      <c r="BX34" s="40">
        <f t="shared" si="18"/>
        <v>0.115681233933162</v>
      </c>
      <c r="BY34" s="40">
        <f t="shared" si="19"/>
        <v>0.104109589041096</v>
      </c>
      <c r="BZ34" s="40">
        <f t="shared" si="20"/>
        <v>0.12661498708010299</v>
      </c>
      <c r="CA34" s="40">
        <f t="shared" si="21"/>
        <v>9.5637583892617506E-2</v>
      </c>
      <c r="CB34" s="40">
        <f t="shared" si="22"/>
        <v>0.101359703337454</v>
      </c>
      <c r="CC34" s="40">
        <f t="shared" si="23"/>
        <v>0.108791208791209</v>
      </c>
      <c r="CD34" s="40">
        <f t="shared" si="2"/>
        <v>0.10681818181818201</v>
      </c>
    </row>
    <row r="35" spans="1:82" x14ac:dyDescent="0.25">
      <c r="A35" s="8" t="s">
        <v>109</v>
      </c>
      <c r="AD35" s="40"/>
      <c r="AJ35" s="40"/>
      <c r="AK35" s="40"/>
      <c r="AL35" s="40"/>
      <c r="AM35" s="40"/>
      <c r="AN35" s="40"/>
      <c r="AO35" s="40"/>
    </row>
    <row r="36" spans="1:82" x14ac:dyDescent="0.25">
      <c r="A36" s="8" t="s">
        <v>110</v>
      </c>
      <c r="AD36" s="40"/>
      <c r="AJ36" s="40"/>
      <c r="AK36" s="40"/>
      <c r="AL36" s="40"/>
      <c r="AM36" s="40"/>
      <c r="AN36" s="40"/>
      <c r="AO36" s="40"/>
    </row>
    <row r="38" spans="1:82" x14ac:dyDescent="0.25">
      <c r="A38" s="1" t="str">
        <f>HYPERLINK("#'Contents'!A1", "Home")</f>
        <v>Home</v>
      </c>
    </row>
    <row r="40" spans="1:82" x14ac:dyDescent="0.25">
      <c r="A40" s="2" t="s">
        <v>113</v>
      </c>
    </row>
    <row r="42" spans="1:82" ht="30" customHeight="1" x14ac:dyDescent="0.25">
      <c r="A42" s="30" t="s">
        <v>111</v>
      </c>
      <c r="B42" s="31" t="s">
        <v>53</v>
      </c>
      <c r="C42" s="31" t="s">
        <v>54</v>
      </c>
      <c r="D42" s="31" t="s">
        <v>55</v>
      </c>
      <c r="E42" s="31" t="s">
        <v>56</v>
      </c>
      <c r="F42" s="31" t="s">
        <v>57</v>
      </c>
      <c r="G42" s="31" t="s">
        <v>58</v>
      </c>
      <c r="H42" s="31" t="s">
        <v>59</v>
      </c>
      <c r="I42" s="31" t="s">
        <v>60</v>
      </c>
      <c r="J42" s="31" t="s">
        <v>61</v>
      </c>
      <c r="K42" s="31" t="s">
        <v>62</v>
      </c>
      <c r="L42" s="31" t="s">
        <v>63</v>
      </c>
      <c r="M42" s="31" t="s">
        <v>64</v>
      </c>
      <c r="N42" s="31" t="s">
        <v>65</v>
      </c>
      <c r="O42" s="31" t="s">
        <v>66</v>
      </c>
      <c r="P42" s="31" t="s">
        <v>67</v>
      </c>
      <c r="Q42" s="31" t="s">
        <v>68</v>
      </c>
      <c r="R42" s="31" t="s">
        <v>69</v>
      </c>
      <c r="S42" s="31" t="s">
        <v>70</v>
      </c>
      <c r="T42" s="31" t="s">
        <v>71</v>
      </c>
      <c r="U42" s="31" t="s">
        <v>72</v>
      </c>
      <c r="V42" s="31" t="s">
        <v>73</v>
      </c>
      <c r="W42" s="31" t="s">
        <v>74</v>
      </c>
      <c r="X42" s="31" t="s">
        <v>75</v>
      </c>
      <c r="Y42" s="32" t="s">
        <v>76</v>
      </c>
    </row>
    <row r="43" spans="1:82" x14ac:dyDescent="0.25">
      <c r="A43" t="s">
        <v>100</v>
      </c>
      <c r="B43" s="18">
        <v>18</v>
      </c>
      <c r="C43" s="19">
        <v>14</v>
      </c>
      <c r="D43" s="19">
        <v>11.6666666666667</v>
      </c>
      <c r="E43" s="19">
        <v>10.6666666666667</v>
      </c>
      <c r="F43" s="19">
        <v>8.6666666666666696</v>
      </c>
      <c r="G43" s="19">
        <v>8.6666666666666696</v>
      </c>
      <c r="H43" s="19">
        <v>9</v>
      </c>
      <c r="I43" s="19">
        <v>9.3333333333333304</v>
      </c>
      <c r="J43" s="19">
        <v>9</v>
      </c>
      <c r="K43" s="19">
        <v>9</v>
      </c>
      <c r="L43" s="19">
        <v>6.6666666666666696</v>
      </c>
      <c r="M43" s="19">
        <v>6.3333333333333304</v>
      </c>
      <c r="N43" s="19">
        <v>3.6666666666666701</v>
      </c>
      <c r="O43" s="19">
        <v>2.6666666666666701</v>
      </c>
      <c r="P43" s="19">
        <v>1.3333333333333299</v>
      </c>
      <c r="Q43" s="19">
        <v>2</v>
      </c>
      <c r="R43" s="19">
        <v>2.3333333333333299</v>
      </c>
      <c r="S43" s="19">
        <v>2.6666666666666701</v>
      </c>
      <c r="T43" s="19">
        <v>1.6666666666666701</v>
      </c>
      <c r="U43" s="19">
        <v>1.6666666666666701</v>
      </c>
      <c r="V43" s="19">
        <v>2</v>
      </c>
      <c r="W43" s="19">
        <v>2</v>
      </c>
      <c r="X43" s="19">
        <v>2.6666666666666701</v>
      </c>
      <c r="Y43" s="29">
        <v>2</v>
      </c>
    </row>
    <row r="44" spans="1:82" x14ac:dyDescent="0.25">
      <c r="A44" t="s">
        <v>101</v>
      </c>
      <c r="B44" s="18">
        <v>52.3333333333333</v>
      </c>
      <c r="C44" s="19">
        <v>53.6666666666667</v>
      </c>
      <c r="D44" s="19">
        <v>52.6666666666667</v>
      </c>
      <c r="E44" s="19">
        <v>43.6666666666667</v>
      </c>
      <c r="F44" s="19">
        <v>40.6666666666667</v>
      </c>
      <c r="G44" s="19">
        <v>51.3333333333333</v>
      </c>
      <c r="H44" s="19">
        <v>49</v>
      </c>
      <c r="I44" s="19">
        <v>42.6666666666667</v>
      </c>
      <c r="J44" s="19">
        <v>24.3333333333333</v>
      </c>
      <c r="K44" s="19">
        <v>18.6666666666667</v>
      </c>
      <c r="L44" s="19">
        <v>16</v>
      </c>
      <c r="M44" s="19">
        <v>14</v>
      </c>
      <c r="N44" s="19">
        <v>12.3333333333333</v>
      </c>
      <c r="O44" s="19">
        <v>10.6666666666667</v>
      </c>
      <c r="P44" s="19">
        <v>8.6666666666666696</v>
      </c>
      <c r="Q44" s="19">
        <v>9</v>
      </c>
      <c r="R44" s="19">
        <v>8.6666666666666696</v>
      </c>
      <c r="S44" s="19">
        <v>10</v>
      </c>
      <c r="T44" s="19">
        <v>11</v>
      </c>
      <c r="U44" s="19">
        <v>12</v>
      </c>
      <c r="V44" s="19">
        <v>11</v>
      </c>
      <c r="W44" s="19">
        <v>9.3333333333333304</v>
      </c>
      <c r="X44" s="19">
        <v>8.6666666666666696</v>
      </c>
      <c r="Y44" s="29">
        <v>8.6666666666666696</v>
      </c>
    </row>
    <row r="45" spans="1:82" x14ac:dyDescent="0.25">
      <c r="A45" t="s">
        <v>102</v>
      </c>
      <c r="B45" s="18">
        <v>47.3333333333333</v>
      </c>
      <c r="C45" s="19">
        <v>50.3333333333333</v>
      </c>
      <c r="D45" s="19">
        <v>47.6666666666667</v>
      </c>
      <c r="E45" s="19">
        <v>47.6666666666667</v>
      </c>
      <c r="F45" s="19">
        <v>42</v>
      </c>
      <c r="G45" s="19">
        <v>41.6666666666667</v>
      </c>
      <c r="H45" s="19">
        <v>37</v>
      </c>
      <c r="I45" s="19">
        <v>34.3333333333333</v>
      </c>
      <c r="J45" s="19">
        <v>27.6666666666667</v>
      </c>
      <c r="K45" s="19">
        <v>22.3333333333333</v>
      </c>
      <c r="L45" s="19">
        <v>16</v>
      </c>
      <c r="M45" s="19">
        <v>15.3333333333333</v>
      </c>
      <c r="N45" s="19">
        <v>11.6666666666667</v>
      </c>
      <c r="O45" s="19">
        <v>12.6666666666667</v>
      </c>
      <c r="P45" s="19">
        <v>12</v>
      </c>
      <c r="Q45" s="19">
        <v>10.6666666666667</v>
      </c>
      <c r="R45" s="19">
        <v>11</v>
      </c>
      <c r="S45" s="19">
        <v>11</v>
      </c>
      <c r="T45" s="19">
        <v>15.6666666666667</v>
      </c>
      <c r="U45" s="19">
        <v>14.6666666666667</v>
      </c>
      <c r="V45" s="19">
        <v>13</v>
      </c>
      <c r="W45" s="19">
        <v>9</v>
      </c>
      <c r="X45" s="19">
        <v>7.6666666666666696</v>
      </c>
      <c r="Y45" s="29">
        <v>6.6666666666666696</v>
      </c>
    </row>
    <row r="46" spans="1:82" x14ac:dyDescent="0.25">
      <c r="A46" t="s">
        <v>103</v>
      </c>
      <c r="B46" s="18">
        <v>30.3333333333333</v>
      </c>
      <c r="C46" s="19">
        <v>35.3333333333333</v>
      </c>
      <c r="D46" s="19">
        <v>32.6666666666667</v>
      </c>
      <c r="E46" s="19">
        <v>31</v>
      </c>
      <c r="F46" s="19">
        <v>26.3333333333333</v>
      </c>
      <c r="G46" s="19">
        <v>25.3333333333333</v>
      </c>
      <c r="H46" s="19">
        <v>22.6666666666667</v>
      </c>
      <c r="I46" s="19">
        <v>18.3333333333333</v>
      </c>
      <c r="J46" s="19">
        <v>17.3333333333333</v>
      </c>
      <c r="K46" s="19">
        <v>12.6666666666667</v>
      </c>
      <c r="L46" s="19">
        <v>12</v>
      </c>
      <c r="M46" s="19">
        <v>10</v>
      </c>
      <c r="N46" s="19">
        <v>9.3333333333333304</v>
      </c>
      <c r="O46" s="19">
        <v>7.3333333333333304</v>
      </c>
      <c r="P46" s="19">
        <v>5</v>
      </c>
      <c r="Q46" s="19">
        <v>4.3333333333333304</v>
      </c>
      <c r="R46" s="19">
        <v>5.6666666666666696</v>
      </c>
      <c r="S46" s="19">
        <v>6</v>
      </c>
      <c r="T46" s="19">
        <v>7.6666666666666696</v>
      </c>
      <c r="U46" s="19">
        <v>6</v>
      </c>
      <c r="V46" s="19">
        <v>7.3333333333333304</v>
      </c>
      <c r="W46" s="19">
        <v>5.3333333333333304</v>
      </c>
      <c r="X46" s="19">
        <v>7</v>
      </c>
      <c r="Y46" s="29">
        <v>6.3333333333333304</v>
      </c>
    </row>
    <row r="47" spans="1:82" x14ac:dyDescent="0.25">
      <c r="A47" t="s">
        <v>104</v>
      </c>
      <c r="B47" s="18">
        <v>17.6666666666667</v>
      </c>
      <c r="C47" s="19">
        <v>17</v>
      </c>
      <c r="D47" s="19">
        <v>15.6666666666667</v>
      </c>
      <c r="E47" s="19">
        <v>16</v>
      </c>
      <c r="F47" s="19">
        <v>16.6666666666667</v>
      </c>
      <c r="G47" s="19">
        <v>19.6666666666667</v>
      </c>
      <c r="H47" s="19">
        <v>19.6666666666667</v>
      </c>
      <c r="I47" s="19">
        <v>18</v>
      </c>
      <c r="J47" s="19">
        <v>14.6666666666667</v>
      </c>
      <c r="K47" s="19">
        <v>12</v>
      </c>
      <c r="L47" s="19">
        <v>11</v>
      </c>
      <c r="M47" s="19">
        <v>11.3333333333333</v>
      </c>
      <c r="N47" s="19">
        <v>10</v>
      </c>
      <c r="O47" s="19">
        <v>10.3333333333333</v>
      </c>
      <c r="P47" s="19">
        <v>9.6666666666666696</v>
      </c>
      <c r="Q47" s="19">
        <v>10.3333333333333</v>
      </c>
      <c r="R47" s="19">
        <v>9</v>
      </c>
      <c r="S47" s="19">
        <v>8.6666666666666696</v>
      </c>
      <c r="T47" s="19">
        <v>8.6666666666666696</v>
      </c>
      <c r="U47" s="19">
        <v>8</v>
      </c>
      <c r="V47" s="19">
        <v>7.3333333333333304</v>
      </c>
      <c r="W47" s="19">
        <v>7.6666666666666696</v>
      </c>
      <c r="X47" s="19">
        <v>7</v>
      </c>
      <c r="Y47" s="29">
        <v>7.6666666666666696</v>
      </c>
    </row>
    <row r="48" spans="1:82" x14ac:dyDescent="0.25">
      <c r="A48" t="s">
        <v>105</v>
      </c>
      <c r="B48" s="18">
        <v>12</v>
      </c>
      <c r="C48" s="19">
        <v>15.6666666666667</v>
      </c>
      <c r="D48" s="19">
        <v>16.3333333333333</v>
      </c>
      <c r="E48" s="19">
        <v>16</v>
      </c>
      <c r="F48" s="19">
        <v>12</v>
      </c>
      <c r="G48" s="19">
        <v>13.6666666666667</v>
      </c>
      <c r="H48" s="19">
        <v>13</v>
      </c>
      <c r="I48" s="19">
        <v>12.3333333333333</v>
      </c>
      <c r="J48" s="19">
        <v>6.6666666666666696</v>
      </c>
      <c r="K48" s="19">
        <v>6.6666666666666696</v>
      </c>
      <c r="L48" s="19">
        <v>6.3333333333333304</v>
      </c>
      <c r="M48" s="19">
        <v>9</v>
      </c>
      <c r="N48" s="19">
        <v>9.6666666666666696</v>
      </c>
      <c r="O48" s="19">
        <v>9.3333333333333304</v>
      </c>
      <c r="P48" s="19">
        <v>10.3333333333333</v>
      </c>
      <c r="Q48" s="19">
        <v>10.3333333333333</v>
      </c>
      <c r="R48" s="19">
        <v>13</v>
      </c>
      <c r="S48" s="19">
        <v>12.6666666666667</v>
      </c>
      <c r="T48" s="19">
        <v>13</v>
      </c>
      <c r="U48" s="19">
        <v>10.6666666666667</v>
      </c>
      <c r="V48" s="19">
        <v>10</v>
      </c>
      <c r="W48" s="19">
        <v>8.3333333333333304</v>
      </c>
      <c r="X48" s="19">
        <v>9</v>
      </c>
      <c r="Y48" s="29">
        <v>7.3333333333333304</v>
      </c>
    </row>
    <row r="49" spans="1:25" x14ac:dyDescent="0.25">
      <c r="A49" t="s">
        <v>106</v>
      </c>
      <c r="B49" s="18">
        <v>10</v>
      </c>
      <c r="C49" s="19">
        <v>10.6666666666667</v>
      </c>
      <c r="D49" s="19">
        <v>13</v>
      </c>
      <c r="E49" s="19">
        <v>15</v>
      </c>
      <c r="F49" s="19">
        <v>16</v>
      </c>
      <c r="G49" s="19">
        <v>13.3333333333333</v>
      </c>
      <c r="H49" s="19">
        <v>9.3333333333333304</v>
      </c>
      <c r="I49" s="19">
        <v>8.6666666666666696</v>
      </c>
      <c r="J49" s="19">
        <v>6.3333333333333304</v>
      </c>
      <c r="K49" s="19">
        <v>6.6666666666666696</v>
      </c>
      <c r="L49" s="19">
        <v>5.6666666666666696</v>
      </c>
      <c r="M49" s="19">
        <v>8.3333333333333304</v>
      </c>
      <c r="N49" s="19">
        <v>8</v>
      </c>
      <c r="O49" s="19">
        <v>9.3333333333333304</v>
      </c>
      <c r="P49" s="19">
        <v>6.6666666666666696</v>
      </c>
      <c r="Q49" s="19">
        <v>7.3333333333333304</v>
      </c>
      <c r="R49" s="19">
        <v>5.6666666666666696</v>
      </c>
      <c r="S49" s="19">
        <v>6.3333333333333304</v>
      </c>
      <c r="T49" s="19">
        <v>6.6666666666666696</v>
      </c>
      <c r="U49" s="19">
        <v>9</v>
      </c>
      <c r="V49" s="19">
        <v>9.3333333333333304</v>
      </c>
      <c r="W49" s="19">
        <v>9</v>
      </c>
      <c r="X49" s="19">
        <v>6.6666666666666696</v>
      </c>
      <c r="Y49" s="29">
        <v>5.3333333333333304</v>
      </c>
    </row>
    <row r="50" spans="1:25" x14ac:dyDescent="0.25">
      <c r="A50" t="s">
        <v>107</v>
      </c>
      <c r="B50" s="18">
        <v>28.3333333333333</v>
      </c>
      <c r="C50" s="19">
        <v>29.6666666666667</v>
      </c>
      <c r="D50" s="19">
        <v>28.3333333333333</v>
      </c>
      <c r="E50" s="19">
        <v>25</v>
      </c>
      <c r="F50" s="19">
        <v>23.6666666666667</v>
      </c>
      <c r="G50" s="19">
        <v>23</v>
      </c>
      <c r="H50" s="19">
        <v>22.6666666666667</v>
      </c>
      <c r="I50" s="19">
        <v>22.6666666666667</v>
      </c>
      <c r="J50" s="19">
        <v>20</v>
      </c>
      <c r="K50" s="19">
        <v>19.6666666666667</v>
      </c>
      <c r="L50" s="19">
        <v>16.6666666666667</v>
      </c>
      <c r="M50" s="19">
        <v>16.6666666666667</v>
      </c>
      <c r="N50" s="19">
        <v>14.6666666666667</v>
      </c>
      <c r="O50" s="19">
        <v>15.6666666666667</v>
      </c>
      <c r="P50" s="19">
        <v>18.3333333333333</v>
      </c>
      <c r="Q50" s="19">
        <v>20</v>
      </c>
      <c r="R50" s="19">
        <v>24.3333333333333</v>
      </c>
      <c r="S50" s="19">
        <v>24.3333333333333</v>
      </c>
      <c r="T50" s="19">
        <v>26.3333333333333</v>
      </c>
      <c r="U50" s="19">
        <v>22</v>
      </c>
      <c r="V50" s="19">
        <v>19.3333333333333</v>
      </c>
      <c r="W50" s="19">
        <v>16.6666666666667</v>
      </c>
      <c r="X50" s="19">
        <v>18</v>
      </c>
      <c r="Y50" s="29">
        <v>15.3333333333333</v>
      </c>
    </row>
    <row r="51" spans="1:25" x14ac:dyDescent="0.25">
      <c r="A51" s="6" t="s">
        <v>19</v>
      </c>
      <c r="B51" s="22">
        <v>216</v>
      </c>
      <c r="C51" s="22">
        <v>226.333333333333</v>
      </c>
      <c r="D51" s="22">
        <v>218</v>
      </c>
      <c r="E51" s="22">
        <v>205</v>
      </c>
      <c r="F51" s="22">
        <v>186</v>
      </c>
      <c r="G51" s="22">
        <v>196.666666666667</v>
      </c>
      <c r="H51" s="22">
        <v>182.333333333333</v>
      </c>
      <c r="I51" s="22">
        <v>166.333333333333</v>
      </c>
      <c r="J51" s="22">
        <v>126</v>
      </c>
      <c r="K51" s="22">
        <v>107.666666666667</v>
      </c>
      <c r="L51" s="22">
        <v>90.3333333333334</v>
      </c>
      <c r="M51" s="22">
        <v>91</v>
      </c>
      <c r="N51" s="22">
        <v>79.3333333333334</v>
      </c>
      <c r="O51" s="22">
        <v>78.000000000000099</v>
      </c>
      <c r="P51" s="22">
        <v>71.999999999999901</v>
      </c>
      <c r="Q51" s="22">
        <v>74</v>
      </c>
      <c r="R51" s="22">
        <v>79.6666666666666</v>
      </c>
      <c r="S51" s="22">
        <v>81.6666666666667</v>
      </c>
      <c r="T51" s="22">
        <v>90.6666666666667</v>
      </c>
      <c r="U51" s="22">
        <v>84.000000000000099</v>
      </c>
      <c r="V51" s="22">
        <v>79.3333333333333</v>
      </c>
      <c r="W51" s="22">
        <v>67.3333333333334</v>
      </c>
      <c r="X51" s="22">
        <v>66.6666666666667</v>
      </c>
      <c r="Y51" s="33">
        <v>59.3333333333333</v>
      </c>
    </row>
    <row r="53" spans="1:25" x14ac:dyDescent="0.25">
      <c r="A53" s="1" t="str">
        <f>HYPERLINK("#'Contents'!A1", "Home")</f>
        <v>Home</v>
      </c>
    </row>
    <row r="56" spans="1:25" x14ac:dyDescent="0.25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25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25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25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2:24" x14ac:dyDescent="0.25"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</row>
    <row r="66" spans="2:24" x14ac:dyDescent="0.25"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</row>
    <row r="67" spans="2:24" x14ac:dyDescent="0.25"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</row>
    <row r="68" spans="2:24" x14ac:dyDescent="0.25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</row>
    <row r="69" spans="2:24" x14ac:dyDescent="0.2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2:24" x14ac:dyDescent="0.25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  <row r="71" spans="2:24" x14ac:dyDescent="0.25">
      <c r="B71" s="40"/>
    </row>
  </sheetData>
  <mergeCells count="3">
    <mergeCell ref="A5:A14"/>
    <mergeCell ref="A15:A24"/>
    <mergeCell ref="A25:A34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3"/>
  <sheetViews>
    <sheetView workbookViewId="0"/>
  </sheetViews>
  <sheetFormatPr defaultColWidth="11.42578125" defaultRowHeight="15" x14ac:dyDescent="0.25"/>
  <cols>
    <col min="1" max="7" width="9.140625" customWidth="1"/>
  </cols>
  <sheetData>
    <row r="1" spans="1:19" x14ac:dyDescent="0.25">
      <c r="A1" s="2" t="s">
        <v>114</v>
      </c>
    </row>
    <row r="2" spans="1:19" x14ac:dyDescent="0.25">
      <c r="A2" s="2" t="s">
        <v>115</v>
      </c>
    </row>
    <row r="4" spans="1:19" x14ac:dyDescent="0.25">
      <c r="A4" s="13"/>
      <c r="B4" s="47" t="s">
        <v>81</v>
      </c>
      <c r="C4" s="47"/>
      <c r="D4" s="47"/>
      <c r="E4" s="47" t="s">
        <v>99</v>
      </c>
      <c r="F4" s="47"/>
      <c r="G4" s="47"/>
    </row>
    <row r="5" spans="1:19" x14ac:dyDescent="0.25">
      <c r="A5" s="14" t="s">
        <v>111</v>
      </c>
      <c r="B5" s="15" t="s">
        <v>93</v>
      </c>
      <c r="C5" s="16" t="s">
        <v>94</v>
      </c>
      <c r="D5" s="17" t="s">
        <v>19</v>
      </c>
      <c r="E5" s="15" t="s">
        <v>93</v>
      </c>
      <c r="F5" s="16" t="s">
        <v>94</v>
      </c>
      <c r="G5" s="17" t="s">
        <v>19</v>
      </c>
    </row>
    <row r="6" spans="1:19" x14ac:dyDescent="0.25">
      <c r="A6" s="26" t="s">
        <v>100</v>
      </c>
      <c r="B6" s="18">
        <v>7</v>
      </c>
      <c r="C6" s="19">
        <v>5</v>
      </c>
      <c r="D6" s="29">
        <v>12</v>
      </c>
      <c r="E6" s="18">
        <v>86</v>
      </c>
      <c r="F6" s="19">
        <v>55</v>
      </c>
      <c r="G6" s="29">
        <v>141</v>
      </c>
      <c r="I6" s="44"/>
      <c r="N6" s="40"/>
      <c r="O6" s="40"/>
      <c r="P6" s="40"/>
      <c r="Q6" s="40"/>
      <c r="R6" s="40"/>
      <c r="S6" s="40"/>
    </row>
    <row r="7" spans="1:19" x14ac:dyDescent="0.25">
      <c r="A7" s="26" t="s">
        <v>101</v>
      </c>
      <c r="B7" s="18">
        <v>37</v>
      </c>
      <c r="C7" s="19">
        <v>10</v>
      </c>
      <c r="D7" s="29">
        <v>47</v>
      </c>
      <c r="E7" s="18">
        <v>424</v>
      </c>
      <c r="F7" s="19">
        <v>267</v>
      </c>
      <c r="G7" s="29">
        <v>691</v>
      </c>
      <c r="I7" s="44"/>
      <c r="N7" s="40"/>
      <c r="O7" s="40"/>
      <c r="P7" s="40"/>
      <c r="Q7" s="40"/>
      <c r="R7" s="40"/>
      <c r="S7" s="40"/>
    </row>
    <row r="8" spans="1:19" x14ac:dyDescent="0.25">
      <c r="A8" s="26" t="s">
        <v>102</v>
      </c>
      <c r="B8" s="18">
        <v>31</v>
      </c>
      <c r="C8" s="19">
        <v>8</v>
      </c>
      <c r="D8" s="29">
        <v>39</v>
      </c>
      <c r="E8" s="18">
        <v>490</v>
      </c>
      <c r="F8" s="19">
        <v>259</v>
      </c>
      <c r="G8" s="29">
        <v>749</v>
      </c>
      <c r="I8" s="44"/>
      <c r="N8" s="40"/>
      <c r="O8" s="40"/>
      <c r="P8" s="40"/>
      <c r="Q8" s="40"/>
      <c r="R8" s="40"/>
      <c r="S8" s="40"/>
    </row>
    <row r="9" spans="1:19" x14ac:dyDescent="0.25">
      <c r="A9" s="26" t="s">
        <v>103</v>
      </c>
      <c r="B9" s="18">
        <v>23</v>
      </c>
      <c r="C9" s="19">
        <v>8</v>
      </c>
      <c r="D9" s="29">
        <v>31</v>
      </c>
      <c r="E9" s="18">
        <v>414</v>
      </c>
      <c r="F9" s="19">
        <v>193</v>
      </c>
      <c r="G9" s="29">
        <v>607</v>
      </c>
      <c r="I9" s="44"/>
      <c r="N9" s="40"/>
      <c r="O9" s="40"/>
      <c r="P9" s="40"/>
      <c r="Q9" s="40"/>
      <c r="R9" s="40"/>
      <c r="S9" s="40"/>
    </row>
    <row r="10" spans="1:19" x14ac:dyDescent="0.25">
      <c r="A10" s="26" t="s">
        <v>104</v>
      </c>
      <c r="B10" s="18">
        <v>31</v>
      </c>
      <c r="C10" s="19">
        <v>5</v>
      </c>
      <c r="D10" s="29">
        <v>36</v>
      </c>
      <c r="E10" s="18">
        <v>322</v>
      </c>
      <c r="F10" s="19">
        <v>179</v>
      </c>
      <c r="G10" s="29">
        <v>501</v>
      </c>
      <c r="I10" s="44"/>
      <c r="N10" s="40"/>
      <c r="O10" s="40"/>
      <c r="P10" s="40"/>
      <c r="Q10" s="40"/>
      <c r="R10" s="40"/>
      <c r="S10" s="40"/>
    </row>
    <row r="11" spans="1:19" x14ac:dyDescent="0.25">
      <c r="A11" s="26" t="s">
        <v>105</v>
      </c>
      <c r="B11" s="18">
        <v>26</v>
      </c>
      <c r="C11" s="19">
        <v>13</v>
      </c>
      <c r="D11" s="29">
        <v>39</v>
      </c>
      <c r="E11" s="18">
        <v>346</v>
      </c>
      <c r="F11" s="19">
        <v>224</v>
      </c>
      <c r="G11" s="29">
        <v>570</v>
      </c>
      <c r="I11" s="44"/>
      <c r="N11" s="40"/>
      <c r="O11" s="40"/>
      <c r="P11" s="40"/>
      <c r="Q11" s="40"/>
      <c r="R11" s="40"/>
      <c r="S11" s="40"/>
    </row>
    <row r="12" spans="1:19" x14ac:dyDescent="0.25">
      <c r="A12" s="26" t="s">
        <v>106</v>
      </c>
      <c r="B12" s="18">
        <v>25</v>
      </c>
      <c r="C12" s="19">
        <v>11</v>
      </c>
      <c r="D12" s="29">
        <v>36</v>
      </c>
      <c r="E12" s="18">
        <v>252</v>
      </c>
      <c r="F12" s="19">
        <v>181</v>
      </c>
      <c r="G12" s="29">
        <v>433</v>
      </c>
      <c r="I12" s="44"/>
      <c r="N12" s="40"/>
      <c r="O12" s="40"/>
      <c r="P12" s="40"/>
      <c r="Q12" s="40"/>
      <c r="R12" s="40"/>
      <c r="S12" s="40"/>
    </row>
    <row r="13" spans="1:19" x14ac:dyDescent="0.25">
      <c r="A13" s="26" t="s">
        <v>107</v>
      </c>
      <c r="B13" s="18">
        <v>44</v>
      </c>
      <c r="C13" s="19">
        <v>37</v>
      </c>
      <c r="D13" s="29">
        <v>81</v>
      </c>
      <c r="E13" s="18">
        <v>222</v>
      </c>
      <c r="F13" s="19">
        <v>219</v>
      </c>
      <c r="G13" s="29">
        <v>441</v>
      </c>
      <c r="I13" s="44"/>
      <c r="N13" s="40"/>
      <c r="O13" s="40"/>
      <c r="P13" s="40"/>
      <c r="Q13" s="40"/>
      <c r="R13" s="40"/>
      <c r="S13" s="40"/>
    </row>
    <row r="14" spans="1:19" x14ac:dyDescent="0.25">
      <c r="A14" s="6" t="s">
        <v>19</v>
      </c>
      <c r="B14" s="21">
        <v>224</v>
      </c>
      <c r="C14" s="22">
        <v>97</v>
      </c>
      <c r="D14" s="33">
        <v>321</v>
      </c>
      <c r="E14" s="21">
        <v>2556</v>
      </c>
      <c r="F14" s="22">
        <v>1577</v>
      </c>
      <c r="G14" s="33">
        <v>4133</v>
      </c>
      <c r="J14" s="44"/>
      <c r="N14" s="40"/>
      <c r="O14" s="40"/>
      <c r="P14" s="40"/>
      <c r="Q14" s="40"/>
      <c r="R14" s="40"/>
      <c r="S14" s="40"/>
    </row>
    <row r="15" spans="1:19" x14ac:dyDescent="0.25">
      <c r="A15" s="8" t="s">
        <v>116</v>
      </c>
      <c r="N15" s="40"/>
      <c r="O15" s="40"/>
      <c r="P15" s="40"/>
      <c r="Q15" s="40"/>
      <c r="R15" s="40"/>
      <c r="S15" s="40"/>
    </row>
    <row r="16" spans="1:19" x14ac:dyDescent="0.25">
      <c r="A16" s="8" t="s">
        <v>117</v>
      </c>
      <c r="N16" s="40"/>
      <c r="O16" s="40"/>
      <c r="P16" s="40"/>
      <c r="Q16" s="40"/>
      <c r="R16" s="40"/>
      <c r="S16" s="40"/>
    </row>
    <row r="17" spans="1:19" x14ac:dyDescent="0.25">
      <c r="A17" s="1" t="str">
        <f>HYPERLINK("#'Contents'!A1", "Home")</f>
        <v>Home</v>
      </c>
      <c r="N17" s="40"/>
      <c r="O17" s="40"/>
      <c r="P17" s="40"/>
      <c r="Q17" s="40"/>
      <c r="R17" s="40"/>
      <c r="S17" s="40"/>
    </row>
    <row r="19" spans="1:19" x14ac:dyDescent="0.25">
      <c r="A19" s="2" t="s">
        <v>118</v>
      </c>
    </row>
    <row r="20" spans="1:19" x14ac:dyDescent="0.25">
      <c r="A20" s="2" t="s">
        <v>115</v>
      </c>
    </row>
    <row r="22" spans="1:19" x14ac:dyDescent="0.25">
      <c r="A22" s="13"/>
      <c r="B22" s="47" t="s">
        <v>81</v>
      </c>
      <c r="C22" s="47"/>
      <c r="D22" s="47"/>
      <c r="E22" s="47" t="s">
        <v>99</v>
      </c>
      <c r="F22" s="47"/>
      <c r="G22" s="47"/>
    </row>
    <row r="23" spans="1:19" x14ac:dyDescent="0.25">
      <c r="A23" s="14" t="s">
        <v>111</v>
      </c>
      <c r="B23" s="15" t="s">
        <v>93</v>
      </c>
      <c r="C23" s="16" t="s">
        <v>94</v>
      </c>
      <c r="D23" s="17" t="s">
        <v>19</v>
      </c>
      <c r="E23" s="15" t="s">
        <v>93</v>
      </c>
      <c r="F23" s="16" t="s">
        <v>94</v>
      </c>
      <c r="G23" s="17" t="s">
        <v>19</v>
      </c>
    </row>
    <row r="24" spans="1:19" x14ac:dyDescent="0.25">
      <c r="A24" s="26" t="s">
        <v>119</v>
      </c>
      <c r="B24" s="34">
        <v>2.1806853582554499E-2</v>
      </c>
      <c r="C24" s="35">
        <v>1.5576323987538899E-2</v>
      </c>
      <c r="D24" s="20">
        <v>3.7383177570093497E-2</v>
      </c>
      <c r="E24" s="34">
        <v>2.08081296878781E-2</v>
      </c>
      <c r="F24" s="35">
        <v>1.33075248003871E-2</v>
      </c>
      <c r="G24" s="20">
        <v>3.4115654488265201E-2</v>
      </c>
      <c r="H24" s="41"/>
      <c r="I24" s="41"/>
      <c r="J24" s="41"/>
      <c r="K24" s="41"/>
      <c r="L24" s="41"/>
      <c r="M24" s="41"/>
    </row>
    <row r="25" spans="1:19" x14ac:dyDescent="0.25">
      <c r="A25" s="26" t="s">
        <v>120</v>
      </c>
      <c r="B25" s="34">
        <v>0.11526479750778799</v>
      </c>
      <c r="C25" s="35">
        <v>3.1152647975077899E-2</v>
      </c>
      <c r="D25" s="20">
        <v>0.146417445482866</v>
      </c>
      <c r="E25" s="34">
        <v>0.102588918461166</v>
      </c>
      <c r="F25" s="35">
        <v>6.46019840309702E-2</v>
      </c>
      <c r="G25" s="20">
        <v>0.167190902492136</v>
      </c>
      <c r="H25" s="41"/>
      <c r="I25" s="41"/>
      <c r="J25" s="41"/>
    </row>
    <row r="26" spans="1:19" x14ac:dyDescent="0.25">
      <c r="A26" s="26" t="s">
        <v>121</v>
      </c>
      <c r="B26" s="34">
        <v>9.6573208722741402E-2</v>
      </c>
      <c r="C26" s="35">
        <v>2.4922118380062301E-2</v>
      </c>
      <c r="D26" s="20">
        <v>0.121495327102804</v>
      </c>
      <c r="E26" s="34">
        <v>0.118557948221631</v>
      </c>
      <c r="F26" s="35">
        <v>6.2666344060004806E-2</v>
      </c>
      <c r="G26" s="20">
        <v>0.181224292281636</v>
      </c>
      <c r="H26" s="41"/>
      <c r="I26" s="41"/>
      <c r="J26" s="41"/>
    </row>
    <row r="27" spans="1:19" x14ac:dyDescent="0.25">
      <c r="A27" s="26" t="s">
        <v>122</v>
      </c>
      <c r="B27" s="34">
        <v>7.1651090342679094E-2</v>
      </c>
      <c r="C27" s="35">
        <v>2.4922118380062301E-2</v>
      </c>
      <c r="D27" s="20">
        <v>9.6573208722741402E-2</v>
      </c>
      <c r="E27" s="34">
        <v>0.100169368497459</v>
      </c>
      <c r="F27" s="35">
        <v>4.6697314299540299E-2</v>
      </c>
      <c r="G27" s="20">
        <v>0.14686668279699999</v>
      </c>
      <c r="H27" s="41"/>
      <c r="I27" s="41"/>
      <c r="J27" s="41"/>
    </row>
    <row r="28" spans="1:19" x14ac:dyDescent="0.25">
      <c r="A28" s="26" t="s">
        <v>123</v>
      </c>
      <c r="B28" s="34">
        <v>9.6573208722741402E-2</v>
      </c>
      <c r="C28" s="35">
        <v>1.5576323987538899E-2</v>
      </c>
      <c r="D28" s="20">
        <v>0.11214953271028</v>
      </c>
      <c r="E28" s="34">
        <v>7.7909508831357402E-2</v>
      </c>
      <c r="F28" s="35">
        <v>4.33099443503508E-2</v>
      </c>
      <c r="G28" s="20">
        <v>0.121219453181708</v>
      </c>
      <c r="H28" s="41"/>
      <c r="I28" s="41"/>
      <c r="J28" s="41"/>
    </row>
    <row r="29" spans="1:19" x14ac:dyDescent="0.25">
      <c r="A29" s="26" t="s">
        <v>124</v>
      </c>
      <c r="B29" s="34">
        <v>8.0996884735202501E-2</v>
      </c>
      <c r="C29" s="35">
        <v>4.0498442367601202E-2</v>
      </c>
      <c r="D29" s="20">
        <v>0.121495327102804</v>
      </c>
      <c r="E29" s="34">
        <v>8.3716428744253599E-2</v>
      </c>
      <c r="F29" s="35">
        <v>5.41979191870312E-2</v>
      </c>
      <c r="G29" s="20">
        <v>0.13791434793128499</v>
      </c>
      <c r="H29" s="41"/>
      <c r="I29" s="41"/>
      <c r="J29" s="41"/>
    </row>
    <row r="30" spans="1:19" x14ac:dyDescent="0.25">
      <c r="A30" s="26" t="s">
        <v>125</v>
      </c>
      <c r="B30" s="34">
        <v>7.7881619937694699E-2</v>
      </c>
      <c r="C30" s="35">
        <v>3.4267912772585701E-2</v>
      </c>
      <c r="D30" s="20">
        <v>0.11214953271028</v>
      </c>
      <c r="E30" s="34">
        <v>6.0972659085410101E-2</v>
      </c>
      <c r="F30" s="35">
        <v>4.3793854343092201E-2</v>
      </c>
      <c r="G30" s="20">
        <v>0.104766513428502</v>
      </c>
      <c r="H30" s="41"/>
      <c r="I30" s="41"/>
      <c r="J30" s="41"/>
    </row>
    <row r="31" spans="1:19" x14ac:dyDescent="0.25">
      <c r="A31" s="26" t="s">
        <v>107</v>
      </c>
      <c r="B31" s="34">
        <v>0.137071651090343</v>
      </c>
      <c r="C31" s="35">
        <v>0.11526479750778799</v>
      </c>
      <c r="D31" s="20">
        <v>0.25233644859813098</v>
      </c>
      <c r="E31" s="34">
        <v>5.3714009194289897E-2</v>
      </c>
      <c r="F31" s="35">
        <v>5.2988144205177799E-2</v>
      </c>
      <c r="G31" s="20">
        <v>0.10670215339946799</v>
      </c>
      <c r="H31" s="41"/>
      <c r="I31" s="41"/>
      <c r="J31" s="41"/>
    </row>
    <row r="32" spans="1:19" x14ac:dyDescent="0.25">
      <c r="A32" s="6" t="s">
        <v>19</v>
      </c>
      <c r="B32" s="21">
        <v>224</v>
      </c>
      <c r="C32" s="22">
        <v>97</v>
      </c>
      <c r="D32" s="33">
        <v>321</v>
      </c>
      <c r="E32" s="21">
        <v>2556</v>
      </c>
      <c r="F32" s="22">
        <v>1577</v>
      </c>
      <c r="G32" s="33">
        <v>4134</v>
      </c>
    </row>
    <row r="33" spans="1:16" x14ac:dyDescent="0.25">
      <c r="A33" s="8" t="s">
        <v>126</v>
      </c>
    </row>
    <row r="34" spans="1:16" x14ac:dyDescent="0.25">
      <c r="A34" s="8" t="s">
        <v>110</v>
      </c>
    </row>
    <row r="35" spans="1:16" x14ac:dyDescent="0.25">
      <c r="A35" s="1" t="str">
        <f>HYPERLINK("#'Contents'!A1", "Home")</f>
        <v>Home</v>
      </c>
    </row>
    <row r="37" spans="1:16" x14ac:dyDescent="0.25">
      <c r="A37" s="2" t="s">
        <v>127</v>
      </c>
    </row>
    <row r="38" spans="1:16" x14ac:dyDescent="0.25">
      <c r="A38" s="2" t="s">
        <v>128</v>
      </c>
    </row>
    <row r="40" spans="1:16" x14ac:dyDescent="0.25">
      <c r="A40" s="13"/>
      <c r="B40" s="47" t="s">
        <v>81</v>
      </c>
      <c r="C40" s="47"/>
      <c r="D40" s="47"/>
      <c r="E40" s="47" t="s">
        <v>99</v>
      </c>
      <c r="F40" s="47"/>
      <c r="G40" s="47"/>
    </row>
    <row r="41" spans="1:16" x14ac:dyDescent="0.25">
      <c r="A41" s="14" t="s">
        <v>111</v>
      </c>
      <c r="B41" s="15" t="s">
        <v>93</v>
      </c>
      <c r="C41" s="16" t="s">
        <v>94</v>
      </c>
      <c r="D41" s="17" t="s">
        <v>19</v>
      </c>
      <c r="E41" s="15" t="s">
        <v>93</v>
      </c>
      <c r="F41" s="16" t="s">
        <v>94</v>
      </c>
      <c r="G41" s="17" t="s">
        <v>19</v>
      </c>
    </row>
    <row r="42" spans="1:16" x14ac:dyDescent="0.25">
      <c r="A42" s="26" t="s">
        <v>100</v>
      </c>
      <c r="B42" s="34">
        <v>5.1094890510948898E-2</v>
      </c>
      <c r="C42" s="35">
        <v>5.4347826086956499E-2</v>
      </c>
      <c r="D42" s="20">
        <v>5.2401746724890799E-2</v>
      </c>
      <c r="E42" s="34">
        <v>9.3886462882096094E-2</v>
      </c>
      <c r="F42" s="35">
        <v>6.0706401766004399E-2</v>
      </c>
      <c r="G42" s="20">
        <v>7.73450356555129E-2</v>
      </c>
      <c r="N42" s="41"/>
      <c r="O42" s="41"/>
      <c r="P42" s="41"/>
    </row>
    <row r="43" spans="1:16" x14ac:dyDescent="0.25">
      <c r="A43" s="26" t="s">
        <v>101</v>
      </c>
      <c r="B43" s="34">
        <v>0.12251655629139099</v>
      </c>
      <c r="C43" s="35">
        <v>8.1967213114754106E-2</v>
      </c>
      <c r="D43" s="20">
        <v>0.110849056603774</v>
      </c>
      <c r="E43" s="34">
        <v>0.15083600142298101</v>
      </c>
      <c r="F43" s="35">
        <v>0.109605911330049</v>
      </c>
      <c r="G43" s="20">
        <v>0.131644122690036</v>
      </c>
      <c r="N43" s="41"/>
      <c r="O43" s="41"/>
      <c r="P43" s="41"/>
    </row>
    <row r="44" spans="1:16" x14ac:dyDescent="0.25">
      <c r="A44" s="26" t="s">
        <v>102</v>
      </c>
      <c r="B44" s="34">
        <v>9.9358974358974395E-2</v>
      </c>
      <c r="C44" s="35">
        <v>5.6737588652482303E-2</v>
      </c>
      <c r="D44" s="20">
        <v>8.6092715231788103E-2</v>
      </c>
      <c r="E44" s="34">
        <v>0.10871976924783699</v>
      </c>
      <c r="F44" s="35">
        <v>7.2326165875453804E-2</v>
      </c>
      <c r="G44" s="20">
        <v>9.2560553633217996E-2</v>
      </c>
      <c r="N44" s="41"/>
      <c r="O44" s="41"/>
      <c r="P44" s="41"/>
    </row>
    <row r="45" spans="1:16" x14ac:dyDescent="0.25">
      <c r="A45" s="26" t="s">
        <v>103</v>
      </c>
      <c r="B45" s="34">
        <v>7.77027027027027E-2</v>
      </c>
      <c r="C45" s="35">
        <v>8.6956521739130405E-2</v>
      </c>
      <c r="D45" s="20">
        <v>7.9896907216494797E-2</v>
      </c>
      <c r="E45" s="34">
        <v>0.11201298701298699</v>
      </c>
      <c r="F45" s="35">
        <v>6.4505347593582896E-2</v>
      </c>
      <c r="G45" s="20">
        <v>9.0746000896995097E-2</v>
      </c>
      <c r="N45" s="41"/>
      <c r="O45" s="41"/>
      <c r="P45" s="41"/>
    </row>
    <row r="46" spans="1:16" x14ac:dyDescent="0.25">
      <c r="A46" s="26" t="s">
        <v>104</v>
      </c>
      <c r="B46" s="34">
        <v>0.125</v>
      </c>
      <c r="C46" s="35">
        <v>5.0505050505050497E-2</v>
      </c>
      <c r="D46" s="20">
        <v>0.103746397694524</v>
      </c>
      <c r="E46" s="34">
        <v>0.11254806011884</v>
      </c>
      <c r="F46" s="35">
        <v>7.4304690743046894E-2</v>
      </c>
      <c r="G46" s="20">
        <v>9.5066413662239099E-2</v>
      </c>
      <c r="N46" s="41"/>
      <c r="O46" s="41"/>
      <c r="P46" s="41"/>
    </row>
    <row r="47" spans="1:16" x14ac:dyDescent="0.25">
      <c r="A47" s="26" t="s">
        <v>105</v>
      </c>
      <c r="B47" s="34">
        <v>9.4202898550724598E-2</v>
      </c>
      <c r="C47" s="35">
        <v>0.10077519379845</v>
      </c>
      <c r="D47" s="20">
        <v>9.6296296296296297E-2</v>
      </c>
      <c r="E47" s="34">
        <v>0.13659692064745399</v>
      </c>
      <c r="F47" s="35">
        <v>0.10576015108593</v>
      </c>
      <c r="G47" s="20">
        <v>0.122554289400129</v>
      </c>
      <c r="N47" s="41"/>
      <c r="O47" s="41"/>
      <c r="P47" s="41"/>
    </row>
    <row r="48" spans="1:16" x14ac:dyDescent="0.25">
      <c r="A48" s="26" t="s">
        <v>106</v>
      </c>
      <c r="B48" s="34">
        <v>0.124378109452736</v>
      </c>
      <c r="C48" s="35">
        <v>0.11</v>
      </c>
      <c r="D48" s="20">
        <v>0.11960132890365401</v>
      </c>
      <c r="E48" s="34">
        <v>0.16258064516129</v>
      </c>
      <c r="F48" s="35">
        <v>0.13944530046225001</v>
      </c>
      <c r="G48" s="20">
        <v>0.15203651685393299</v>
      </c>
      <c r="N48" s="41"/>
      <c r="O48" s="41"/>
      <c r="P48" s="41"/>
    </row>
    <row r="49" spans="1:16" x14ac:dyDescent="0.25">
      <c r="A49" s="26" t="s">
        <v>107</v>
      </c>
      <c r="B49" s="34">
        <v>0.19130434782608699</v>
      </c>
      <c r="C49" s="35">
        <v>0.202185792349727</v>
      </c>
      <c r="D49" s="20">
        <v>0.19612590799031501</v>
      </c>
      <c r="E49" s="34">
        <v>0.18423236514522801</v>
      </c>
      <c r="F49" s="35">
        <v>0.19466666666666699</v>
      </c>
      <c r="G49" s="20">
        <v>0.18927038626609399</v>
      </c>
      <c r="N49" s="41"/>
      <c r="O49" s="41"/>
      <c r="P49" s="41"/>
    </row>
    <row r="50" spans="1:16" x14ac:dyDescent="0.25">
      <c r="A50" s="6" t="s">
        <v>19</v>
      </c>
      <c r="B50" s="36">
        <v>0.111888111888112</v>
      </c>
      <c r="C50" s="37">
        <v>0.10125260960334</v>
      </c>
      <c r="D50" s="23">
        <v>0.108445945945946</v>
      </c>
      <c r="E50" s="36">
        <v>0.127113586632186</v>
      </c>
      <c r="F50" s="37">
        <v>9.3385444424705394E-2</v>
      </c>
      <c r="G50" s="23">
        <v>0.111690628040212</v>
      </c>
      <c r="N50" s="41"/>
      <c r="O50" s="41"/>
      <c r="P50" s="41"/>
    </row>
    <row r="51" spans="1:16" x14ac:dyDescent="0.25">
      <c r="A51" s="8" t="s">
        <v>126</v>
      </c>
    </row>
    <row r="52" spans="1:16" x14ac:dyDescent="0.25">
      <c r="A52" s="8" t="s">
        <v>110</v>
      </c>
    </row>
    <row r="53" spans="1:16" x14ac:dyDescent="0.25">
      <c r="A53" s="1" t="str">
        <f>HYPERLINK("#'Contents'!A1", "Home")</f>
        <v>Home</v>
      </c>
    </row>
  </sheetData>
  <mergeCells count="6">
    <mergeCell ref="B4:D4"/>
    <mergeCell ref="E4:G4"/>
    <mergeCell ref="B22:D22"/>
    <mergeCell ref="E22:G22"/>
    <mergeCell ref="B40:D40"/>
    <mergeCell ref="E40:G40"/>
  </mergeCells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92"/>
  <sheetViews>
    <sheetView workbookViewId="0"/>
  </sheetViews>
  <sheetFormatPr defaultColWidth="11.42578125" defaultRowHeight="15" x14ac:dyDescent="0.25"/>
  <cols>
    <col min="1" max="1" width="16.5703125" customWidth="1"/>
    <col min="2" max="2" width="11.28515625" customWidth="1"/>
  </cols>
  <sheetData>
    <row r="1" spans="1:5" x14ac:dyDescent="0.25">
      <c r="A1" s="2" t="s">
        <v>129</v>
      </c>
    </row>
    <row r="2" spans="1:5" x14ac:dyDescent="0.25">
      <c r="A2" s="2" t="s">
        <v>130</v>
      </c>
    </row>
    <row r="3" spans="1:5" x14ac:dyDescent="0.25">
      <c r="B3" s="43" t="s">
        <v>81</v>
      </c>
      <c r="C3" s="43" t="s">
        <v>149</v>
      </c>
    </row>
    <row r="4" spans="1:5" x14ac:dyDescent="0.25">
      <c r="A4" s="13"/>
      <c r="B4" s="47" t="s">
        <v>81</v>
      </c>
      <c r="C4" s="47"/>
      <c r="D4" s="47" t="s">
        <v>99</v>
      </c>
      <c r="E4" s="47"/>
    </row>
    <row r="5" spans="1:5" x14ac:dyDescent="0.25">
      <c r="A5" s="38" t="s">
        <v>131</v>
      </c>
      <c r="B5" s="15" t="s">
        <v>137</v>
      </c>
      <c r="C5" s="17" t="s">
        <v>138</v>
      </c>
      <c r="D5" s="15" t="s">
        <v>137</v>
      </c>
      <c r="E5" s="17" t="s">
        <v>138</v>
      </c>
    </row>
    <row r="6" spans="1:5" x14ac:dyDescent="0.25">
      <c r="A6" s="26" t="s">
        <v>132</v>
      </c>
      <c r="B6" s="18">
        <v>58</v>
      </c>
      <c r="C6" s="20">
        <v>0.18068535825545201</v>
      </c>
      <c r="D6" s="18">
        <v>747</v>
      </c>
      <c r="E6" s="20">
        <v>0.180696661828737</v>
      </c>
    </row>
    <row r="7" spans="1:5" x14ac:dyDescent="0.25">
      <c r="A7" s="26" t="s">
        <v>133</v>
      </c>
      <c r="B7" s="18">
        <v>45</v>
      </c>
      <c r="C7" s="20">
        <v>0.14018691588785001</v>
      </c>
      <c r="D7" s="18">
        <v>318</v>
      </c>
      <c r="E7" s="20">
        <v>7.69230769230769E-2</v>
      </c>
    </row>
    <row r="8" spans="1:5" x14ac:dyDescent="0.25">
      <c r="A8" s="26" t="s">
        <v>134</v>
      </c>
      <c r="B8" s="18">
        <v>35</v>
      </c>
      <c r="C8" s="20">
        <v>0.109034267912773</v>
      </c>
      <c r="D8" s="18">
        <v>535</v>
      </c>
      <c r="E8" s="20">
        <v>0.12941461054668599</v>
      </c>
    </row>
    <row r="9" spans="1:5" x14ac:dyDescent="0.25">
      <c r="A9" s="26" t="s">
        <v>135</v>
      </c>
      <c r="B9" s="18">
        <v>139</v>
      </c>
      <c r="C9" s="20">
        <v>0.43302180685358299</v>
      </c>
      <c r="D9" s="18">
        <v>2367</v>
      </c>
      <c r="E9" s="20">
        <v>0.57256894049346896</v>
      </c>
    </row>
    <row r="10" spans="1:5" x14ac:dyDescent="0.25">
      <c r="A10" s="26" t="s">
        <v>136</v>
      </c>
      <c r="B10" s="18">
        <v>44</v>
      </c>
      <c r="C10" s="20">
        <v>0.137071651090343</v>
      </c>
      <c r="D10" s="18">
        <v>167</v>
      </c>
      <c r="E10" s="20">
        <v>4.0396710208030998E-2</v>
      </c>
    </row>
    <row r="11" spans="1:5" x14ac:dyDescent="0.25">
      <c r="A11" s="6" t="s">
        <v>19</v>
      </c>
      <c r="B11" s="52">
        <v>321</v>
      </c>
      <c r="C11" s="52">
        <v>1</v>
      </c>
      <c r="D11" s="52">
        <v>4134</v>
      </c>
      <c r="E11" s="52">
        <v>1</v>
      </c>
    </row>
    <row r="12" spans="1:5" x14ac:dyDescent="0.25">
      <c r="A12" s="1" t="str">
        <f>HYPERLINK("#'Contents'!A1", "Home")</f>
        <v>Home</v>
      </c>
    </row>
    <row r="14" spans="1:5" x14ac:dyDescent="0.25">
      <c r="A14" s="2" t="s">
        <v>139</v>
      </c>
    </row>
    <row r="15" spans="1:5" x14ac:dyDescent="0.25">
      <c r="A15" s="2" t="s">
        <v>140</v>
      </c>
    </row>
    <row r="17" spans="1:13" ht="30" x14ac:dyDescent="0.25">
      <c r="A17" s="51" t="s">
        <v>131</v>
      </c>
      <c r="B17" s="51" t="s">
        <v>141</v>
      </c>
      <c r="C17" s="3" t="s">
        <v>81</v>
      </c>
      <c r="D17" s="3" t="s">
        <v>50</v>
      </c>
      <c r="E17" s="3" t="s">
        <v>52</v>
      </c>
      <c r="F17" s="3" t="s">
        <v>19</v>
      </c>
    </row>
    <row r="18" spans="1:13" x14ac:dyDescent="0.25">
      <c r="A18" s="49" t="s">
        <v>132</v>
      </c>
      <c r="B18" t="s">
        <v>137</v>
      </c>
      <c r="C18" s="5">
        <v>58</v>
      </c>
      <c r="D18" s="5">
        <v>386</v>
      </c>
      <c r="E18" s="5">
        <v>34</v>
      </c>
      <c r="F18" s="50">
        <v>478</v>
      </c>
    </row>
    <row r="19" spans="1:13" x14ac:dyDescent="0.25">
      <c r="A19" s="49" t="s">
        <v>132</v>
      </c>
      <c r="B19" s="39" t="s">
        <v>142</v>
      </c>
      <c r="C19" s="28">
        <v>0.121338912133891</v>
      </c>
      <c r="D19" s="28">
        <v>0.80753138075313802</v>
      </c>
      <c r="E19" s="28">
        <v>7.1129707112970703E-2</v>
      </c>
      <c r="F19" s="50">
        <v>1</v>
      </c>
      <c r="K19" t="s">
        <v>81</v>
      </c>
      <c r="L19" t="s">
        <v>50</v>
      </c>
      <c r="M19" t="s">
        <v>52</v>
      </c>
    </row>
    <row r="20" spans="1:13" x14ac:dyDescent="0.25">
      <c r="A20" s="49" t="s">
        <v>133</v>
      </c>
      <c r="B20" t="s">
        <v>137</v>
      </c>
      <c r="C20" s="5">
        <v>45</v>
      </c>
      <c r="D20" s="5">
        <v>459</v>
      </c>
      <c r="E20" s="5">
        <v>26</v>
      </c>
      <c r="F20" s="50">
        <v>530</v>
      </c>
      <c r="J20" t="s">
        <v>19</v>
      </c>
      <c r="K20" s="44">
        <f>C31</f>
        <v>0.108445945945946</v>
      </c>
      <c r="L20" s="44">
        <f>D31</f>
        <v>0.79155405405405399</v>
      </c>
      <c r="M20" s="44">
        <f>E31</f>
        <v>0.1</v>
      </c>
    </row>
    <row r="21" spans="1:13" x14ac:dyDescent="0.25">
      <c r="A21" s="49" t="s">
        <v>133</v>
      </c>
      <c r="B21" s="39" t="s">
        <v>142</v>
      </c>
      <c r="C21" s="28">
        <v>8.4905660377358499E-2</v>
      </c>
      <c r="D21" s="28">
        <v>0.86603773584905697</v>
      </c>
      <c r="E21" s="28">
        <v>4.9056603773584902E-2</v>
      </c>
      <c r="F21" s="50">
        <v>1</v>
      </c>
      <c r="J21" t="s">
        <v>144</v>
      </c>
      <c r="K21" s="44">
        <f>C29</f>
        <v>0.10370370370370401</v>
      </c>
      <c r="L21" s="44">
        <f>D29</f>
        <v>0.76296296296296295</v>
      </c>
      <c r="M21" s="44">
        <f>E29</f>
        <v>0.133333333333333</v>
      </c>
    </row>
    <row r="22" spans="1:13" x14ac:dyDescent="0.25">
      <c r="A22" s="49" t="s">
        <v>134</v>
      </c>
      <c r="B22" t="s">
        <v>137</v>
      </c>
      <c r="C22" s="5">
        <v>35</v>
      </c>
      <c r="D22" s="5">
        <v>321</v>
      </c>
      <c r="E22" s="5">
        <v>18</v>
      </c>
      <c r="F22" s="50">
        <v>374</v>
      </c>
      <c r="J22" t="s">
        <v>143</v>
      </c>
      <c r="K22" s="44">
        <f>C27</f>
        <v>0.140845070422535</v>
      </c>
      <c r="L22" s="44">
        <f>D27</f>
        <v>0.78873239436619702</v>
      </c>
      <c r="M22" s="44">
        <f>E27</f>
        <v>7.0422535211267595E-2</v>
      </c>
    </row>
    <row r="23" spans="1:13" x14ac:dyDescent="0.25">
      <c r="A23" s="49" t="s">
        <v>134</v>
      </c>
      <c r="B23" s="39" t="s">
        <v>142</v>
      </c>
      <c r="C23" s="28">
        <v>9.35828877005348E-2</v>
      </c>
      <c r="D23" s="28">
        <v>0.85828877005347604</v>
      </c>
      <c r="E23" s="28">
        <v>4.8128342245989303E-2</v>
      </c>
      <c r="F23" s="50">
        <v>1</v>
      </c>
      <c r="J23" t="s">
        <v>135</v>
      </c>
      <c r="K23" s="44">
        <f>C25</f>
        <v>0.11300813008130101</v>
      </c>
      <c r="L23" s="44">
        <f>D25</f>
        <v>0.73658536585365897</v>
      </c>
      <c r="M23" s="44">
        <f>E25</f>
        <v>0.150406504065041</v>
      </c>
    </row>
    <row r="24" spans="1:13" x14ac:dyDescent="0.25">
      <c r="A24" s="49" t="s">
        <v>135</v>
      </c>
      <c r="B24" t="s">
        <v>137</v>
      </c>
      <c r="C24" s="5">
        <v>139</v>
      </c>
      <c r="D24" s="5">
        <v>906</v>
      </c>
      <c r="E24" s="5">
        <v>185</v>
      </c>
      <c r="F24" s="50">
        <v>1230</v>
      </c>
      <c r="J24" t="s">
        <v>134</v>
      </c>
      <c r="K24" s="44">
        <f>C23</f>
        <v>9.35828877005348E-2</v>
      </c>
      <c r="L24" s="44">
        <f>D23</f>
        <v>0.85828877005347604</v>
      </c>
      <c r="M24" s="44">
        <f>E23</f>
        <v>4.8128342245989303E-2</v>
      </c>
    </row>
    <row r="25" spans="1:13" x14ac:dyDescent="0.25">
      <c r="A25" s="49" t="s">
        <v>135</v>
      </c>
      <c r="B25" s="39" t="s">
        <v>142</v>
      </c>
      <c r="C25" s="28">
        <v>0.11300813008130101</v>
      </c>
      <c r="D25" s="28">
        <v>0.73658536585365897</v>
      </c>
      <c r="E25" s="28">
        <v>0.150406504065041</v>
      </c>
      <c r="F25" s="50">
        <v>1</v>
      </c>
      <c r="J25" t="s">
        <v>133</v>
      </c>
      <c r="K25" s="44">
        <f>C21</f>
        <v>8.4905660377358499E-2</v>
      </c>
      <c r="L25" s="44">
        <f>D21</f>
        <v>0.86603773584905697</v>
      </c>
      <c r="M25" s="44">
        <f>E21</f>
        <v>4.9056603773584902E-2</v>
      </c>
    </row>
    <row r="26" spans="1:13" x14ac:dyDescent="0.25">
      <c r="A26" s="49" t="s">
        <v>143</v>
      </c>
      <c r="B26" t="s">
        <v>137</v>
      </c>
      <c r="C26" s="5">
        <v>30</v>
      </c>
      <c r="D26" s="5">
        <v>168</v>
      </c>
      <c r="E26" s="5">
        <v>15</v>
      </c>
      <c r="F26" s="50">
        <v>213</v>
      </c>
      <c r="J26" t="s">
        <v>132</v>
      </c>
      <c r="K26" s="44">
        <f>C19</f>
        <v>0.121338912133891</v>
      </c>
      <c r="L26" s="44">
        <f>D19</f>
        <v>0.80753138075313802</v>
      </c>
      <c r="M26" s="44">
        <f>E19</f>
        <v>7.1129707112970703E-2</v>
      </c>
    </row>
    <row r="27" spans="1:13" x14ac:dyDescent="0.25">
      <c r="A27" s="49" t="s">
        <v>143</v>
      </c>
      <c r="B27" s="39" t="s">
        <v>142</v>
      </c>
      <c r="C27" s="28">
        <v>0.140845070422535</v>
      </c>
      <c r="D27" s="28">
        <v>0.78873239436619702</v>
      </c>
      <c r="E27" s="28">
        <v>7.0422535211267595E-2</v>
      </c>
      <c r="F27" s="50">
        <v>1</v>
      </c>
    </row>
    <row r="28" spans="1:13" x14ac:dyDescent="0.25">
      <c r="A28" s="49" t="s">
        <v>144</v>
      </c>
      <c r="B28" t="s">
        <v>137</v>
      </c>
      <c r="C28" s="5">
        <v>14</v>
      </c>
      <c r="D28" s="5">
        <v>103</v>
      </c>
      <c r="E28" s="5">
        <v>18</v>
      </c>
      <c r="F28" s="50">
        <v>135</v>
      </c>
    </row>
    <row r="29" spans="1:13" x14ac:dyDescent="0.25">
      <c r="A29" s="49" t="s">
        <v>144</v>
      </c>
      <c r="B29" s="39" t="s">
        <v>142</v>
      </c>
      <c r="C29" s="28">
        <v>0.10370370370370401</v>
      </c>
      <c r="D29" s="28">
        <v>0.76296296296296295</v>
      </c>
      <c r="E29" s="28">
        <v>0.133333333333333</v>
      </c>
      <c r="F29" s="50">
        <v>1</v>
      </c>
    </row>
    <row r="30" spans="1:13" x14ac:dyDescent="0.25">
      <c r="A30" s="49" t="s">
        <v>19</v>
      </c>
      <c r="B30" t="s">
        <v>137</v>
      </c>
      <c r="C30" s="5">
        <v>321</v>
      </c>
      <c r="D30" s="5">
        <v>2343</v>
      </c>
      <c r="E30" s="5">
        <v>296</v>
      </c>
      <c r="F30" s="50">
        <v>2960</v>
      </c>
    </row>
    <row r="31" spans="1:13" x14ac:dyDescent="0.25">
      <c r="A31" s="49" t="s">
        <v>19</v>
      </c>
      <c r="B31" s="39" t="s">
        <v>142</v>
      </c>
      <c r="C31" s="28">
        <v>0.108445945945946</v>
      </c>
      <c r="D31" s="28">
        <v>0.79155405405405399</v>
      </c>
      <c r="E31" s="28">
        <v>0.1</v>
      </c>
      <c r="F31" s="50">
        <v>1</v>
      </c>
    </row>
    <row r="32" spans="1:13" x14ac:dyDescent="0.25">
      <c r="A32" s="1" t="str">
        <f>HYPERLINK("#'Contents'!A1", "Home")</f>
        <v>Home</v>
      </c>
    </row>
    <row r="34" spans="1:25" x14ac:dyDescent="0.25">
      <c r="A34" s="2" t="s">
        <v>145</v>
      </c>
    </row>
    <row r="36" spans="1:25" ht="30" customHeight="1" x14ac:dyDescent="0.25">
      <c r="A36" s="6" t="s">
        <v>92</v>
      </c>
      <c r="B36" s="3" t="s">
        <v>132</v>
      </c>
      <c r="C36" s="3" t="s">
        <v>133</v>
      </c>
      <c r="D36" s="3" t="s">
        <v>146</v>
      </c>
      <c r="E36" s="3" t="s">
        <v>135</v>
      </c>
      <c r="F36" s="3" t="s">
        <v>143</v>
      </c>
      <c r="G36" s="3" t="s">
        <v>144</v>
      </c>
      <c r="H36" s="3" t="s">
        <v>19</v>
      </c>
      <c r="K36" s="42"/>
      <c r="L36" s="42"/>
      <c r="M36" s="42"/>
      <c r="N36" s="42"/>
      <c r="O36" s="42"/>
      <c r="P36" s="42"/>
      <c r="Q36" s="42"/>
      <c r="S36" s="42"/>
      <c r="T36" s="42"/>
      <c r="U36" s="42"/>
      <c r="V36" s="42"/>
      <c r="W36" s="42"/>
      <c r="X36" s="42"/>
      <c r="Y36" s="42"/>
    </row>
    <row r="37" spans="1:25" x14ac:dyDescent="0.25">
      <c r="A37" s="26">
        <v>1999</v>
      </c>
      <c r="B37" s="5">
        <v>57</v>
      </c>
      <c r="C37" s="5">
        <v>12</v>
      </c>
      <c r="D37" s="5">
        <v>16</v>
      </c>
      <c r="E37" s="5">
        <v>92</v>
      </c>
      <c r="F37" s="5">
        <v>7</v>
      </c>
      <c r="G37" s="5">
        <v>20</v>
      </c>
      <c r="H37" s="5">
        <v>204</v>
      </c>
      <c r="S37" s="40"/>
      <c r="T37" s="40"/>
      <c r="U37" s="40"/>
      <c r="V37" s="40"/>
      <c r="W37" s="40"/>
      <c r="X37" s="40"/>
      <c r="Y37" s="40"/>
    </row>
    <row r="38" spans="1:25" x14ac:dyDescent="0.25">
      <c r="A38" s="26">
        <v>2000</v>
      </c>
      <c r="B38" s="5">
        <v>48</v>
      </c>
      <c r="C38" s="5">
        <v>12</v>
      </c>
      <c r="D38" s="5">
        <v>35</v>
      </c>
      <c r="E38" s="5">
        <v>92</v>
      </c>
      <c r="F38" s="5">
        <v>13</v>
      </c>
      <c r="G38" s="5">
        <v>10</v>
      </c>
      <c r="H38" s="5">
        <v>210</v>
      </c>
      <c r="S38" s="40"/>
      <c r="T38" s="40"/>
      <c r="U38" s="40"/>
      <c r="V38" s="40"/>
      <c r="W38" s="40"/>
      <c r="X38" s="40"/>
      <c r="Y38" s="40"/>
    </row>
    <row r="39" spans="1:25" x14ac:dyDescent="0.25">
      <c r="A39" s="26">
        <v>2001</v>
      </c>
      <c r="B39" s="5">
        <v>49</v>
      </c>
      <c r="C39" s="5">
        <v>6</v>
      </c>
      <c r="D39" s="5">
        <v>37</v>
      </c>
      <c r="E39" s="5">
        <v>118</v>
      </c>
      <c r="F39" s="5">
        <v>12</v>
      </c>
      <c r="G39" s="5">
        <v>12</v>
      </c>
      <c r="H39" s="5">
        <v>234</v>
      </c>
      <c r="S39" s="40"/>
      <c r="T39" s="40"/>
      <c r="U39" s="40"/>
      <c r="V39" s="40"/>
      <c r="W39" s="40"/>
      <c r="X39" s="40"/>
      <c r="Y39" s="40"/>
    </row>
    <row r="40" spans="1:25" x14ac:dyDescent="0.25">
      <c r="A40" s="26">
        <v>2002</v>
      </c>
      <c r="B40" s="5">
        <v>41</v>
      </c>
      <c r="C40" s="5">
        <v>13</v>
      </c>
      <c r="D40" s="5">
        <v>36</v>
      </c>
      <c r="E40" s="5">
        <v>123</v>
      </c>
      <c r="F40" s="5">
        <v>6</v>
      </c>
      <c r="G40" s="5">
        <v>16</v>
      </c>
      <c r="H40" s="5">
        <v>235</v>
      </c>
      <c r="S40" s="40"/>
      <c r="T40" s="40"/>
      <c r="U40" s="40"/>
      <c r="V40" s="40"/>
      <c r="W40" s="40"/>
      <c r="X40" s="40"/>
      <c r="Y40" s="40"/>
    </row>
    <row r="41" spans="1:25" x14ac:dyDescent="0.25">
      <c r="A41" s="26">
        <v>2003</v>
      </c>
      <c r="B41" s="5">
        <v>29</v>
      </c>
      <c r="C41" s="5">
        <v>5</v>
      </c>
      <c r="D41" s="5">
        <v>35</v>
      </c>
      <c r="E41" s="5">
        <v>97</v>
      </c>
      <c r="F41" s="5">
        <v>4</v>
      </c>
      <c r="G41" s="5">
        <v>15</v>
      </c>
      <c r="H41" s="5">
        <v>185</v>
      </c>
      <c r="S41" s="40"/>
      <c r="T41" s="40"/>
      <c r="U41" s="40"/>
      <c r="V41" s="40"/>
      <c r="W41" s="40"/>
      <c r="X41" s="40"/>
      <c r="Y41" s="40"/>
    </row>
    <row r="42" spans="1:25" x14ac:dyDescent="0.25">
      <c r="A42" s="26">
        <v>2004</v>
      </c>
      <c r="B42" s="5">
        <v>25</v>
      </c>
      <c r="C42" s="5">
        <v>13</v>
      </c>
      <c r="D42" s="5">
        <v>28</v>
      </c>
      <c r="E42" s="5">
        <v>96</v>
      </c>
      <c r="F42" s="5">
        <v>11</v>
      </c>
      <c r="G42" s="5">
        <v>22</v>
      </c>
      <c r="H42" s="5">
        <v>195</v>
      </c>
      <c r="S42" s="40"/>
      <c r="T42" s="40"/>
      <c r="U42" s="40"/>
      <c r="V42" s="40"/>
      <c r="W42" s="40"/>
      <c r="X42" s="40"/>
      <c r="Y42" s="40"/>
    </row>
    <row r="43" spans="1:25" x14ac:dyDescent="0.25">
      <c r="A43" s="26">
        <v>2005</v>
      </c>
      <c r="B43" s="5">
        <v>22</v>
      </c>
      <c r="C43" s="5">
        <v>8</v>
      </c>
      <c r="D43" s="5">
        <v>40</v>
      </c>
      <c r="E43" s="5">
        <v>79</v>
      </c>
      <c r="F43" s="5">
        <v>11</v>
      </c>
      <c r="G43" s="5">
        <v>18</v>
      </c>
      <c r="H43" s="5">
        <v>178</v>
      </c>
      <c r="S43" s="40"/>
      <c r="T43" s="40"/>
      <c r="U43" s="40"/>
      <c r="V43" s="40"/>
      <c r="W43" s="40"/>
      <c r="X43" s="40"/>
      <c r="Y43" s="40"/>
    </row>
    <row r="44" spans="1:25" x14ac:dyDescent="0.25">
      <c r="A44" s="26">
        <v>2006</v>
      </c>
      <c r="B44" s="5">
        <v>50</v>
      </c>
      <c r="C44" s="5">
        <v>17</v>
      </c>
      <c r="D44" s="5">
        <v>40</v>
      </c>
      <c r="E44" s="5">
        <v>75</v>
      </c>
      <c r="F44" s="5">
        <v>14</v>
      </c>
      <c r="G44" s="5">
        <v>21</v>
      </c>
      <c r="H44" s="5">
        <v>217</v>
      </c>
      <c r="S44" s="40"/>
      <c r="T44" s="40"/>
      <c r="U44" s="40"/>
      <c r="V44" s="40"/>
      <c r="W44" s="40"/>
      <c r="X44" s="40"/>
      <c r="Y44" s="40"/>
    </row>
    <row r="45" spans="1:25" x14ac:dyDescent="0.25">
      <c r="A45" s="26">
        <v>2007</v>
      </c>
      <c r="B45" s="5">
        <v>22</v>
      </c>
      <c r="C45" s="5">
        <v>7</v>
      </c>
      <c r="D45" s="5">
        <v>27</v>
      </c>
      <c r="E45" s="5">
        <v>72</v>
      </c>
      <c r="F45" s="5">
        <v>9</v>
      </c>
      <c r="G45" s="5">
        <v>15</v>
      </c>
      <c r="H45" s="5">
        <v>152</v>
      </c>
      <c r="S45" s="40"/>
      <c r="T45" s="40"/>
      <c r="U45" s="40"/>
      <c r="V45" s="40"/>
      <c r="W45" s="40"/>
      <c r="X45" s="40"/>
      <c r="Y45" s="40"/>
    </row>
    <row r="46" spans="1:25" x14ac:dyDescent="0.25">
      <c r="A46" s="26">
        <v>2008</v>
      </c>
      <c r="B46" s="5">
        <v>23</v>
      </c>
      <c r="C46" s="5">
        <v>8</v>
      </c>
      <c r="D46" s="5">
        <v>24</v>
      </c>
      <c r="E46" s="5">
        <v>60</v>
      </c>
      <c r="F46" s="5">
        <v>5</v>
      </c>
      <c r="G46" s="5">
        <v>10</v>
      </c>
      <c r="H46" s="5">
        <v>130</v>
      </c>
      <c r="S46" s="40"/>
      <c r="T46" s="40"/>
      <c r="U46" s="40"/>
      <c r="V46" s="40"/>
      <c r="W46" s="40"/>
      <c r="X46" s="40"/>
      <c r="Y46" s="40"/>
    </row>
    <row r="47" spans="1:25" x14ac:dyDescent="0.25">
      <c r="A47" s="26">
        <v>2009</v>
      </c>
      <c r="B47" s="5">
        <v>16</v>
      </c>
      <c r="C47" s="5">
        <v>10</v>
      </c>
      <c r="D47" s="5">
        <v>20</v>
      </c>
      <c r="E47" s="5">
        <v>38</v>
      </c>
      <c r="F47" s="5">
        <v>6</v>
      </c>
      <c r="G47" s="5">
        <v>6</v>
      </c>
      <c r="H47" s="5">
        <v>96</v>
      </c>
      <c r="S47" s="40"/>
      <c r="T47" s="40"/>
      <c r="U47" s="40"/>
      <c r="V47" s="40"/>
      <c r="W47" s="40"/>
      <c r="X47" s="40"/>
      <c r="Y47" s="40"/>
    </row>
    <row r="48" spans="1:25" x14ac:dyDescent="0.25">
      <c r="A48" s="26">
        <v>2010</v>
      </c>
      <c r="B48" s="5">
        <v>21</v>
      </c>
      <c r="C48" s="5">
        <v>11</v>
      </c>
      <c r="D48" s="5">
        <v>20</v>
      </c>
      <c r="E48" s="5">
        <v>37</v>
      </c>
      <c r="F48" s="5">
        <v>2</v>
      </c>
      <c r="G48" s="5">
        <v>6</v>
      </c>
      <c r="H48" s="5">
        <v>97</v>
      </c>
      <c r="S48" s="40"/>
      <c r="T48" s="40"/>
      <c r="U48" s="40"/>
      <c r="V48" s="40"/>
      <c r="W48" s="40"/>
      <c r="X48" s="40"/>
      <c r="Y48" s="40"/>
    </row>
    <row r="49" spans="1:25" x14ac:dyDescent="0.25">
      <c r="A49" s="26">
        <v>2011</v>
      </c>
      <c r="B49" s="5">
        <v>23</v>
      </c>
      <c r="C49" s="5">
        <v>7</v>
      </c>
      <c r="D49" s="5">
        <v>13</v>
      </c>
      <c r="E49" s="5">
        <v>27</v>
      </c>
      <c r="F49" s="5">
        <v>5</v>
      </c>
      <c r="G49" s="5">
        <v>3</v>
      </c>
      <c r="H49" s="5">
        <v>78</v>
      </c>
      <c r="S49" s="40"/>
      <c r="T49" s="40"/>
      <c r="U49" s="40"/>
      <c r="V49" s="40"/>
      <c r="W49" s="40"/>
      <c r="X49" s="40"/>
      <c r="Y49" s="40"/>
    </row>
    <row r="50" spans="1:25" x14ac:dyDescent="0.25">
      <c r="A50" s="26">
        <v>2012</v>
      </c>
      <c r="B50" s="5">
        <v>20</v>
      </c>
      <c r="C50" s="5">
        <v>14</v>
      </c>
      <c r="D50" s="5">
        <v>14</v>
      </c>
      <c r="E50" s="5">
        <v>41</v>
      </c>
      <c r="F50" s="5">
        <v>7</v>
      </c>
      <c r="G50" s="5">
        <v>2</v>
      </c>
      <c r="H50" s="5">
        <v>98</v>
      </c>
      <c r="S50" s="40"/>
      <c r="T50" s="40"/>
      <c r="U50" s="40"/>
      <c r="V50" s="40"/>
      <c r="W50" s="40"/>
      <c r="X50" s="40"/>
      <c r="Y50" s="40"/>
    </row>
    <row r="51" spans="1:25" x14ac:dyDescent="0.25">
      <c r="A51" s="26">
        <v>2013</v>
      </c>
      <c r="B51" s="5">
        <v>10</v>
      </c>
      <c r="C51" s="5">
        <v>8</v>
      </c>
      <c r="D51" s="5">
        <v>11</v>
      </c>
      <c r="E51" s="5">
        <v>28</v>
      </c>
      <c r="F51" s="5">
        <v>3</v>
      </c>
      <c r="G51" s="5">
        <v>2</v>
      </c>
      <c r="H51" s="5">
        <v>62</v>
      </c>
      <c r="S51" s="40"/>
      <c r="T51" s="40"/>
      <c r="U51" s="40"/>
      <c r="V51" s="40"/>
      <c r="W51" s="40"/>
      <c r="X51" s="40"/>
      <c r="Y51" s="40"/>
    </row>
    <row r="52" spans="1:25" x14ac:dyDescent="0.25">
      <c r="A52" s="26">
        <v>2014</v>
      </c>
      <c r="B52" s="5">
        <v>7</v>
      </c>
      <c r="C52" s="5">
        <v>14</v>
      </c>
      <c r="D52" s="5">
        <v>9</v>
      </c>
      <c r="E52" s="5">
        <v>37</v>
      </c>
      <c r="F52" s="5">
        <v>6</v>
      </c>
      <c r="G52" s="5">
        <v>1</v>
      </c>
      <c r="H52" s="5">
        <v>74</v>
      </c>
      <c r="S52" s="40"/>
      <c r="T52" s="40"/>
      <c r="U52" s="40"/>
      <c r="V52" s="40"/>
      <c r="W52" s="40"/>
      <c r="X52" s="40"/>
      <c r="Y52" s="40"/>
    </row>
    <row r="53" spans="1:25" x14ac:dyDescent="0.25">
      <c r="A53" s="26">
        <v>2015</v>
      </c>
      <c r="B53" s="5">
        <v>14</v>
      </c>
      <c r="C53" s="5">
        <v>4</v>
      </c>
      <c r="D53" s="5">
        <v>14</v>
      </c>
      <c r="E53" s="5">
        <v>43</v>
      </c>
      <c r="F53" s="5">
        <v>3</v>
      </c>
      <c r="G53" s="5">
        <v>2</v>
      </c>
      <c r="H53" s="5">
        <v>80</v>
      </c>
      <c r="S53" s="40"/>
      <c r="T53" s="40"/>
      <c r="U53" s="40"/>
      <c r="V53" s="40"/>
      <c r="W53" s="40"/>
      <c r="X53" s="40"/>
      <c r="Y53" s="40"/>
    </row>
    <row r="54" spans="1:25" x14ac:dyDescent="0.25">
      <c r="A54" s="26">
        <v>2016</v>
      </c>
      <c r="B54" s="5">
        <v>15</v>
      </c>
      <c r="C54" s="5">
        <v>10</v>
      </c>
      <c r="D54" s="5">
        <v>8</v>
      </c>
      <c r="E54" s="5">
        <v>27</v>
      </c>
      <c r="F54" s="5">
        <v>6</v>
      </c>
      <c r="G54" s="5">
        <v>2</v>
      </c>
      <c r="H54" s="5">
        <v>68</v>
      </c>
      <c r="S54" s="40"/>
      <c r="T54" s="40"/>
      <c r="U54" s="40"/>
      <c r="V54" s="40"/>
      <c r="W54" s="40"/>
      <c r="X54" s="40"/>
      <c r="Y54" s="40"/>
    </row>
    <row r="55" spans="1:25" x14ac:dyDescent="0.25">
      <c r="A55" s="26">
        <v>2017</v>
      </c>
      <c r="B55" s="5">
        <v>18</v>
      </c>
      <c r="C55" s="5">
        <v>10</v>
      </c>
      <c r="D55" s="5">
        <v>11</v>
      </c>
      <c r="E55" s="5">
        <v>46</v>
      </c>
      <c r="F55" s="5">
        <v>2</v>
      </c>
      <c r="G55" s="5">
        <v>4</v>
      </c>
      <c r="H55" s="5">
        <v>91</v>
      </c>
      <c r="S55" s="40"/>
      <c r="T55" s="40"/>
      <c r="U55" s="40"/>
      <c r="V55" s="40"/>
      <c r="W55" s="40"/>
      <c r="X55" s="40"/>
      <c r="Y55" s="40"/>
    </row>
    <row r="56" spans="1:25" x14ac:dyDescent="0.25">
      <c r="A56" s="26">
        <v>2018</v>
      </c>
      <c r="B56" s="5">
        <v>14</v>
      </c>
      <c r="C56" s="5">
        <v>13</v>
      </c>
      <c r="D56" s="5">
        <v>13</v>
      </c>
      <c r="E56" s="5">
        <v>35</v>
      </c>
      <c r="F56" s="5">
        <v>7</v>
      </c>
      <c r="G56" s="5">
        <v>4</v>
      </c>
      <c r="H56" s="5">
        <v>86</v>
      </c>
      <c r="S56" s="40"/>
      <c r="T56" s="40"/>
      <c r="U56" s="40"/>
      <c r="V56" s="40"/>
      <c r="W56" s="40"/>
      <c r="X56" s="40"/>
      <c r="Y56" s="40"/>
    </row>
    <row r="57" spans="1:25" x14ac:dyDescent="0.25">
      <c r="A57" s="26">
        <v>2019</v>
      </c>
      <c r="B57" s="5">
        <v>18</v>
      </c>
      <c r="C57" s="5">
        <v>10</v>
      </c>
      <c r="D57" s="5">
        <v>15</v>
      </c>
      <c r="E57" s="5">
        <v>39</v>
      </c>
      <c r="F57" s="5">
        <v>6</v>
      </c>
      <c r="G57" s="5">
        <v>7</v>
      </c>
      <c r="H57" s="5">
        <v>95</v>
      </c>
      <c r="S57" s="40"/>
      <c r="T57" s="40"/>
      <c r="U57" s="40"/>
      <c r="V57" s="40"/>
      <c r="W57" s="40"/>
      <c r="X57" s="40"/>
      <c r="Y57" s="40"/>
    </row>
    <row r="58" spans="1:25" x14ac:dyDescent="0.25">
      <c r="A58" s="26">
        <v>2020</v>
      </c>
      <c r="B58" s="5">
        <v>9</v>
      </c>
      <c r="C58" s="5">
        <v>17</v>
      </c>
      <c r="D58" s="5">
        <v>5</v>
      </c>
      <c r="E58" s="5">
        <v>29</v>
      </c>
      <c r="F58" s="5">
        <v>6</v>
      </c>
      <c r="G58" s="5">
        <v>5</v>
      </c>
      <c r="H58" s="5">
        <v>71</v>
      </c>
      <c r="S58" s="40"/>
      <c r="T58" s="40"/>
      <c r="U58" s="40"/>
      <c r="V58" s="40"/>
      <c r="W58" s="40"/>
      <c r="X58" s="40"/>
      <c r="Y58" s="40"/>
    </row>
    <row r="59" spans="1:25" x14ac:dyDescent="0.25">
      <c r="A59" s="26">
        <v>2021</v>
      </c>
      <c r="B59" s="5">
        <v>13</v>
      </c>
      <c r="C59" s="5">
        <v>5</v>
      </c>
      <c r="D59" s="5">
        <v>6</v>
      </c>
      <c r="E59" s="5">
        <v>36</v>
      </c>
      <c r="F59" s="5">
        <v>4</v>
      </c>
      <c r="G59" s="5">
        <v>8</v>
      </c>
      <c r="H59" s="5">
        <v>72</v>
      </c>
      <c r="S59" s="40"/>
      <c r="T59" s="40"/>
      <c r="U59" s="40"/>
      <c r="V59" s="40"/>
      <c r="W59" s="40"/>
      <c r="X59" s="40"/>
      <c r="Y59" s="40"/>
    </row>
    <row r="60" spans="1:25" x14ac:dyDescent="0.25">
      <c r="A60" s="26">
        <v>2022</v>
      </c>
      <c r="B60" s="5">
        <v>16</v>
      </c>
      <c r="C60" s="5">
        <v>12</v>
      </c>
      <c r="D60" s="5">
        <v>6</v>
      </c>
      <c r="E60" s="5">
        <v>19</v>
      </c>
      <c r="F60" s="5">
        <v>6</v>
      </c>
      <c r="G60" s="5">
        <v>0</v>
      </c>
      <c r="H60" s="5">
        <v>59</v>
      </c>
      <c r="S60" s="40"/>
      <c r="T60" s="40"/>
      <c r="U60" s="40"/>
      <c r="V60" s="40"/>
      <c r="W60" s="40"/>
      <c r="X60" s="40"/>
      <c r="Y60" s="40"/>
    </row>
    <row r="61" spans="1:25" x14ac:dyDescent="0.25">
      <c r="A61" s="26">
        <v>2023</v>
      </c>
      <c r="B61" s="5">
        <v>14</v>
      </c>
      <c r="C61" s="5">
        <v>5</v>
      </c>
      <c r="D61" s="5">
        <v>10</v>
      </c>
      <c r="E61" s="5">
        <v>32</v>
      </c>
      <c r="F61" s="5">
        <v>7</v>
      </c>
      <c r="G61" s="5">
        <v>1</v>
      </c>
      <c r="H61" s="5">
        <v>69</v>
      </c>
    </row>
    <row r="62" spans="1:25" x14ac:dyDescent="0.25">
      <c r="A62" s="9">
        <v>2024</v>
      </c>
      <c r="B62" s="10">
        <v>6</v>
      </c>
      <c r="C62" s="10">
        <v>6</v>
      </c>
      <c r="D62" s="10">
        <v>8</v>
      </c>
      <c r="E62" s="10">
        <v>23</v>
      </c>
      <c r="F62" s="10">
        <v>7</v>
      </c>
      <c r="G62" s="10">
        <v>0</v>
      </c>
      <c r="H62" s="10">
        <v>50</v>
      </c>
    </row>
    <row r="63" spans="1:25" x14ac:dyDescent="0.25">
      <c r="A63" s="1" t="str">
        <f>HYPERLINK("#'Contents'!A1", "Home")</f>
        <v>Home</v>
      </c>
    </row>
    <row r="65" spans="1:9" x14ac:dyDescent="0.25">
      <c r="A65" s="2" t="s">
        <v>147</v>
      </c>
    </row>
    <row r="67" spans="1:9" ht="30" x14ac:dyDescent="0.25">
      <c r="A67" s="6" t="s">
        <v>92</v>
      </c>
      <c r="B67" s="3" t="s">
        <v>132</v>
      </c>
      <c r="C67" s="3" t="s">
        <v>133</v>
      </c>
      <c r="D67" s="3" t="s">
        <v>146</v>
      </c>
      <c r="E67" s="3" t="s">
        <v>135</v>
      </c>
    </row>
    <row r="68" spans="1:9" x14ac:dyDescent="0.25">
      <c r="A68" s="26" t="s">
        <v>150</v>
      </c>
      <c r="B68" s="5">
        <v>51.3333333333333</v>
      </c>
      <c r="C68" s="5">
        <v>10</v>
      </c>
      <c r="D68" s="5">
        <v>29.3333333333333</v>
      </c>
      <c r="E68" s="5">
        <v>100.666666666667</v>
      </c>
      <c r="F68" s="40"/>
      <c r="G68" s="40"/>
      <c r="H68" s="40"/>
      <c r="I68" s="40"/>
    </row>
    <row r="69" spans="1:9" x14ac:dyDescent="0.25">
      <c r="A69" s="26" t="s">
        <v>151</v>
      </c>
      <c r="B69" s="5">
        <v>46</v>
      </c>
      <c r="C69" s="5">
        <v>10.3333333333333</v>
      </c>
      <c r="D69" s="5">
        <v>36</v>
      </c>
      <c r="E69" s="5">
        <v>111</v>
      </c>
      <c r="F69" s="40"/>
      <c r="G69" s="40"/>
      <c r="H69" s="40"/>
      <c r="I69" s="40"/>
    </row>
    <row r="70" spans="1:9" x14ac:dyDescent="0.25">
      <c r="A70" s="26" t="s">
        <v>152</v>
      </c>
      <c r="B70" s="5">
        <v>39.6666666666667</v>
      </c>
      <c r="C70" s="5">
        <v>8</v>
      </c>
      <c r="D70" s="5">
        <v>36</v>
      </c>
      <c r="E70" s="5">
        <v>112.666666666667</v>
      </c>
      <c r="F70" s="40"/>
      <c r="G70" s="40"/>
      <c r="H70" s="40"/>
      <c r="I70" s="40"/>
    </row>
    <row r="71" spans="1:9" x14ac:dyDescent="0.25">
      <c r="A71" s="26" t="s">
        <v>153</v>
      </c>
      <c r="B71" s="5">
        <v>31.6666666666667</v>
      </c>
      <c r="C71" s="5">
        <v>10.3333333333333</v>
      </c>
      <c r="D71" s="5">
        <v>33</v>
      </c>
      <c r="E71" s="5">
        <v>105.333333333333</v>
      </c>
      <c r="F71" s="40"/>
      <c r="G71" s="40"/>
      <c r="H71" s="40"/>
      <c r="I71" s="40"/>
    </row>
    <row r="72" spans="1:9" x14ac:dyDescent="0.25">
      <c r="A72" s="26" t="s">
        <v>154</v>
      </c>
      <c r="B72" s="5">
        <v>25.3333333333333</v>
      </c>
      <c r="C72" s="5">
        <v>8.6666666666666696</v>
      </c>
      <c r="D72" s="5">
        <v>34.3333333333333</v>
      </c>
      <c r="E72" s="5">
        <v>90.6666666666667</v>
      </c>
      <c r="F72" s="40"/>
      <c r="G72" s="40"/>
      <c r="H72" s="40"/>
      <c r="I72" s="40"/>
    </row>
    <row r="73" spans="1:9" x14ac:dyDescent="0.25">
      <c r="A73" s="26" t="s">
        <v>155</v>
      </c>
      <c r="B73" s="5">
        <v>32.3333333333333</v>
      </c>
      <c r="C73" s="5">
        <v>12.6666666666667</v>
      </c>
      <c r="D73" s="5">
        <v>36</v>
      </c>
      <c r="E73" s="5">
        <v>83.3333333333333</v>
      </c>
      <c r="F73" s="40"/>
      <c r="G73" s="40"/>
      <c r="H73" s="40"/>
      <c r="I73" s="40"/>
    </row>
    <row r="74" spans="1:9" x14ac:dyDescent="0.25">
      <c r="A74" s="26" t="s">
        <v>156</v>
      </c>
      <c r="B74" s="5">
        <v>31.3333333333333</v>
      </c>
      <c r="C74" s="5">
        <v>10.6666666666667</v>
      </c>
      <c r="D74" s="5">
        <v>35.6666666666667</v>
      </c>
      <c r="E74" s="5">
        <v>75.3333333333333</v>
      </c>
      <c r="F74" s="40"/>
      <c r="G74" s="40"/>
      <c r="H74" s="40"/>
      <c r="I74" s="40"/>
    </row>
    <row r="75" spans="1:9" x14ac:dyDescent="0.25">
      <c r="A75" s="26" t="s">
        <v>157</v>
      </c>
      <c r="B75" s="5">
        <v>31.6666666666667</v>
      </c>
      <c r="C75" s="5">
        <v>10.6666666666667</v>
      </c>
      <c r="D75" s="5">
        <v>30.3333333333333</v>
      </c>
      <c r="E75" s="5">
        <v>69</v>
      </c>
      <c r="F75" s="40"/>
      <c r="G75" s="40"/>
      <c r="H75" s="40"/>
      <c r="I75" s="40"/>
    </row>
    <row r="76" spans="1:9" x14ac:dyDescent="0.25">
      <c r="A76" s="26" t="s">
        <v>158</v>
      </c>
      <c r="B76" s="5">
        <v>20.3333333333333</v>
      </c>
      <c r="C76" s="5">
        <v>8.3333333333333304</v>
      </c>
      <c r="D76" s="5">
        <v>23.6666666666667</v>
      </c>
      <c r="E76" s="5">
        <v>56.6666666666667</v>
      </c>
      <c r="F76" s="40"/>
      <c r="G76" s="40"/>
      <c r="H76" s="40"/>
      <c r="I76" s="40"/>
    </row>
    <row r="77" spans="1:9" x14ac:dyDescent="0.25">
      <c r="A77" s="26" t="s">
        <v>159</v>
      </c>
      <c r="B77" s="5">
        <v>20</v>
      </c>
      <c r="C77" s="5">
        <v>9.6666666666666696</v>
      </c>
      <c r="D77" s="5">
        <v>21.3333333333333</v>
      </c>
      <c r="E77" s="5">
        <v>45</v>
      </c>
      <c r="F77" s="40"/>
      <c r="G77" s="40"/>
      <c r="H77" s="40"/>
      <c r="I77" s="40"/>
    </row>
    <row r="78" spans="1:9" x14ac:dyDescent="0.25">
      <c r="A78" s="26" t="s">
        <v>160</v>
      </c>
      <c r="B78" s="5">
        <v>20</v>
      </c>
      <c r="C78" s="5">
        <v>9.3333333333333304</v>
      </c>
      <c r="D78" s="5">
        <v>17.6666666666667</v>
      </c>
      <c r="E78" s="5">
        <v>34</v>
      </c>
      <c r="F78" s="40"/>
      <c r="G78" s="40"/>
      <c r="H78" s="40"/>
      <c r="I78" s="40"/>
    </row>
    <row r="79" spans="1:9" x14ac:dyDescent="0.25">
      <c r="A79" s="26" t="s">
        <v>161</v>
      </c>
      <c r="B79" s="5">
        <v>21.3333333333333</v>
      </c>
      <c r="C79" s="5">
        <v>10.6666666666667</v>
      </c>
      <c r="D79" s="5">
        <v>15.6666666666667</v>
      </c>
      <c r="E79" s="5">
        <v>35</v>
      </c>
      <c r="F79" s="40"/>
      <c r="G79" s="40"/>
      <c r="H79" s="40"/>
      <c r="I79" s="40"/>
    </row>
    <row r="80" spans="1:9" x14ac:dyDescent="0.25">
      <c r="A80" s="26" t="s">
        <v>162</v>
      </c>
      <c r="B80" s="5">
        <v>17.6666666666667</v>
      </c>
      <c r="C80" s="5">
        <v>9.6666666666666696</v>
      </c>
      <c r="D80" s="5">
        <v>12.6666666666667</v>
      </c>
      <c r="E80" s="5">
        <v>32</v>
      </c>
      <c r="F80" s="40"/>
      <c r="G80" s="40"/>
      <c r="H80" s="40"/>
      <c r="I80" s="40"/>
    </row>
    <row r="81" spans="1:9" x14ac:dyDescent="0.25">
      <c r="A81" s="26" t="s">
        <v>163</v>
      </c>
      <c r="B81" s="5">
        <v>12.3333333333333</v>
      </c>
      <c r="C81" s="5">
        <v>12</v>
      </c>
      <c r="D81" s="5">
        <v>11.3333333333333</v>
      </c>
      <c r="E81" s="5">
        <v>35.3333333333333</v>
      </c>
      <c r="F81" s="40"/>
      <c r="G81" s="40"/>
      <c r="H81" s="40"/>
      <c r="I81" s="40"/>
    </row>
    <row r="82" spans="1:9" x14ac:dyDescent="0.25">
      <c r="A82" s="26" t="s">
        <v>164</v>
      </c>
      <c r="B82" s="5">
        <v>10.3333333333333</v>
      </c>
      <c r="C82" s="5">
        <v>8.6666666666666696</v>
      </c>
      <c r="D82" s="5">
        <v>11.3333333333333</v>
      </c>
      <c r="E82" s="5">
        <v>36</v>
      </c>
      <c r="F82" s="40"/>
      <c r="G82" s="40"/>
      <c r="H82" s="40"/>
      <c r="I82" s="40"/>
    </row>
    <row r="83" spans="1:9" x14ac:dyDescent="0.25">
      <c r="A83" s="26" t="s">
        <v>165</v>
      </c>
      <c r="B83" s="5">
        <v>12</v>
      </c>
      <c r="C83" s="5">
        <v>9.3333333333333304</v>
      </c>
      <c r="D83" s="5">
        <v>10.3333333333333</v>
      </c>
      <c r="E83" s="5">
        <v>35.6666666666667</v>
      </c>
      <c r="F83" s="40"/>
      <c r="G83" s="40"/>
      <c r="H83" s="40"/>
      <c r="I83" s="40"/>
    </row>
    <row r="84" spans="1:9" x14ac:dyDescent="0.25">
      <c r="A84" s="26" t="s">
        <v>166</v>
      </c>
      <c r="B84" s="5">
        <v>15.6666666666667</v>
      </c>
      <c r="C84" s="5">
        <v>8</v>
      </c>
      <c r="D84" s="5">
        <v>11</v>
      </c>
      <c r="E84" s="5">
        <v>38.6666666666667</v>
      </c>
      <c r="F84" s="40"/>
      <c r="G84" s="40"/>
      <c r="H84" s="40"/>
      <c r="I84" s="40"/>
    </row>
    <row r="85" spans="1:9" x14ac:dyDescent="0.25">
      <c r="A85" s="26" t="s">
        <v>167</v>
      </c>
      <c r="B85" s="5">
        <v>15.6666666666667</v>
      </c>
      <c r="C85" s="5">
        <v>11</v>
      </c>
      <c r="D85" s="5">
        <v>10.6666666666667</v>
      </c>
      <c r="E85" s="5">
        <v>36</v>
      </c>
      <c r="F85" s="40"/>
      <c r="G85" s="40"/>
      <c r="H85" s="40"/>
      <c r="I85" s="40"/>
    </row>
    <row r="86" spans="1:9" x14ac:dyDescent="0.25">
      <c r="A86" s="26" t="s">
        <v>168</v>
      </c>
      <c r="B86" s="5">
        <v>16.6666666666667</v>
      </c>
      <c r="C86" s="5">
        <v>11</v>
      </c>
      <c r="D86" s="5">
        <v>13</v>
      </c>
      <c r="E86" s="5">
        <v>40</v>
      </c>
      <c r="F86" s="40"/>
      <c r="G86" s="40"/>
      <c r="H86" s="40"/>
      <c r="I86" s="40"/>
    </row>
    <row r="87" spans="1:9" x14ac:dyDescent="0.25">
      <c r="A87" s="26" t="s">
        <v>169</v>
      </c>
      <c r="B87" s="5">
        <v>13.6666666666667</v>
      </c>
      <c r="C87" s="5">
        <v>13.3333333333333</v>
      </c>
      <c r="D87" s="5">
        <v>11</v>
      </c>
      <c r="E87" s="5">
        <v>34.3333333333333</v>
      </c>
      <c r="F87" s="40"/>
      <c r="G87" s="40"/>
      <c r="H87" s="40"/>
      <c r="I87" s="40"/>
    </row>
    <row r="88" spans="1:9" x14ac:dyDescent="0.25">
      <c r="A88" s="26" t="s">
        <v>170</v>
      </c>
      <c r="B88" s="5">
        <v>13.3333333333333</v>
      </c>
      <c r="C88" s="5">
        <v>10.6666666666667</v>
      </c>
      <c r="D88" s="5">
        <v>8.6666666666666696</v>
      </c>
      <c r="E88" s="5">
        <v>34.6666666666667</v>
      </c>
      <c r="F88" s="40"/>
      <c r="G88" s="40"/>
      <c r="H88" s="40"/>
      <c r="I88" s="40"/>
    </row>
    <row r="89" spans="1:9" x14ac:dyDescent="0.25">
      <c r="A89" s="26" t="s">
        <v>171</v>
      </c>
      <c r="B89" s="5">
        <v>12.6666666666667</v>
      </c>
      <c r="C89" s="5">
        <v>11.3333333333333</v>
      </c>
      <c r="D89" s="5">
        <v>5.6666666666666696</v>
      </c>
      <c r="E89" s="5">
        <v>28</v>
      </c>
      <c r="F89" s="40"/>
      <c r="G89" s="40"/>
      <c r="H89" s="40"/>
      <c r="I89" s="40"/>
    </row>
    <row r="90" spans="1:9" x14ac:dyDescent="0.25">
      <c r="A90" s="26" t="s">
        <v>172</v>
      </c>
      <c r="B90" s="5">
        <v>14.3333333333333</v>
      </c>
      <c r="C90" s="5">
        <v>7.3333333333333304</v>
      </c>
      <c r="D90" s="5">
        <v>7.3333333333333304</v>
      </c>
      <c r="E90" s="5">
        <v>29</v>
      </c>
      <c r="F90" s="40"/>
      <c r="G90" s="40"/>
      <c r="H90" s="40"/>
      <c r="I90" s="40"/>
    </row>
    <row r="91" spans="1:9" x14ac:dyDescent="0.25">
      <c r="A91" s="9" t="s">
        <v>173</v>
      </c>
      <c r="B91" s="10">
        <v>12</v>
      </c>
      <c r="C91" s="10">
        <v>7.6666666666666696</v>
      </c>
      <c r="D91" s="10">
        <v>8</v>
      </c>
      <c r="E91" s="10">
        <v>24.6666666666667</v>
      </c>
      <c r="F91" s="40"/>
      <c r="G91" s="40"/>
      <c r="H91" s="40"/>
      <c r="I91" s="40"/>
    </row>
    <row r="92" spans="1:9" x14ac:dyDescent="0.25">
      <c r="A92" s="1" t="str">
        <f>HYPERLINK("#'Contents'!A1", "Home")</f>
        <v>Home</v>
      </c>
      <c r="F92" s="40"/>
    </row>
  </sheetData>
  <mergeCells count="19">
    <mergeCell ref="B4:C4"/>
    <mergeCell ref="D4:E4"/>
    <mergeCell ref="B11:C11"/>
    <mergeCell ref="D11:E11"/>
    <mergeCell ref="A18:A19"/>
    <mergeCell ref="A30:A31"/>
    <mergeCell ref="F30:F31"/>
    <mergeCell ref="A17:B17"/>
    <mergeCell ref="A24:A25"/>
    <mergeCell ref="F24:F25"/>
    <mergeCell ref="A26:A27"/>
    <mergeCell ref="F26:F27"/>
    <mergeCell ref="A28:A29"/>
    <mergeCell ref="F28:F29"/>
    <mergeCell ref="F18:F19"/>
    <mergeCell ref="A20:A21"/>
    <mergeCell ref="F20:F21"/>
    <mergeCell ref="A22:A23"/>
    <mergeCell ref="F22:F23"/>
  </mergeCells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</vt:lpstr>
      <vt:lpstr>Contents</vt:lpstr>
      <vt:lpstr>Table 1</vt:lpstr>
      <vt:lpstr>Table 2</vt:lpstr>
      <vt:lpstr>Table 3</vt:lpstr>
      <vt:lpstr>Table 4</vt:lpstr>
      <vt:lpstr>Table 5</vt:lpstr>
      <vt:lpstr>Table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1375787</dc:creator>
  <cp:lastModifiedBy>Irwin, Jonathan (DFI)</cp:lastModifiedBy>
  <dcterms:created xsi:type="dcterms:W3CDTF">2026-03-13T10:05:33Z</dcterms:created>
  <dcterms:modified xsi:type="dcterms:W3CDTF">2026-06-16T07:58:24Z</dcterms:modified>
</cp:coreProperties>
</file>